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cbarbour\Downloads\"/>
    </mc:Choice>
  </mc:AlternateContent>
  <bookViews>
    <workbookView xWindow="-108" yWindow="-108" windowWidth="23256" windowHeight="12576"/>
  </bookViews>
  <sheets>
    <sheet name="Summary" sheetId="6" r:id="rId1"/>
    <sheet name="EPI Score Considerations" sheetId="7" r:id="rId2"/>
    <sheet name="Placement Validation" sheetId="1" state="hidden" r:id="rId3"/>
    <sheet name="Teacher Candidate" sheetId="4" state="hidden" r:id="rId4"/>
    <sheet name="Candidate Supervisor" sheetId="3" state="hidden" r:id="rId5"/>
    <sheet name="Cooperating Teacher" sheetId="2" state="hidden" r:id="rId6"/>
  </sheets>
  <definedNames>
    <definedName name="_xlnm._FilterDatabase" localSheetId="4" hidden="1">'Candidate Supervisor'!$A$1:$AT$13</definedName>
    <definedName name="_xlnm._FilterDatabase" localSheetId="5" hidden="1">'Cooperating Teacher'!$A$1:$AT$8</definedName>
    <definedName name="_xlnm._FilterDatabase" localSheetId="2" hidden="1">'Placement Validation'!$A$1:$AQ$13</definedName>
    <definedName name="_xlnm._FilterDatabase" localSheetId="3" hidden="1">'Teacher Candidate'!$A$1:$BX$10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7" i="6" l="1" a="1"/>
  <c r="G67" i="6" s="1"/>
  <c r="F67" i="6" a="1"/>
  <c r="F67" i="6" s="1"/>
  <c r="G66" i="6" a="1"/>
  <c r="G66" i="6" s="1"/>
  <c r="F66" i="6" a="1"/>
  <c r="F66" i="6" s="1"/>
  <c r="G65" i="6" a="1"/>
  <c r="G65" i="6" s="1"/>
  <c r="F65" i="6" a="1"/>
  <c r="F65" i="6" s="1"/>
  <c r="G64" i="6" a="1"/>
  <c r="G64" i="6" s="1"/>
  <c r="F64" i="6" a="1"/>
  <c r="F64" i="6" s="1"/>
  <c r="G63" i="6" a="1"/>
  <c r="G63" i="6" s="1"/>
  <c r="F63" i="6" a="1"/>
  <c r="F63" i="6" s="1"/>
  <c r="G62" i="6" a="1"/>
  <c r="G62" i="6" s="1"/>
  <c r="F62" i="6" a="1"/>
  <c r="F62" i="6" s="1"/>
  <c r="G61" i="6" a="1"/>
  <c r="G61" i="6" s="1"/>
  <c r="F61" i="6" a="1"/>
  <c r="F61" i="6" s="1"/>
  <c r="F3" i="7" l="1"/>
  <c r="O58" i="6" l="1" a="1"/>
  <c r="O58" i="6" s="1"/>
  <c r="O56" i="6" a="1"/>
  <c r="O56" i="6" s="1"/>
  <c r="O55" i="6" a="1"/>
  <c r="O55" i="6" s="1"/>
  <c r="O54" i="6" a="1"/>
  <c r="O54" i="6" s="1"/>
  <c r="O53" i="6" a="1"/>
  <c r="O53" i="6" s="1"/>
  <c r="O52" i="6" a="1"/>
  <c r="O52" i="6" s="1"/>
  <c r="O51" i="6" a="1"/>
  <c r="O51" i="6" s="1"/>
  <c r="O50" i="6" a="1"/>
  <c r="O50" i="6" s="1"/>
  <c r="O48" i="6" a="1"/>
  <c r="O48" i="6" s="1"/>
  <c r="O47" i="6" a="1"/>
  <c r="O47" i="6" s="1"/>
  <c r="O46" i="6" a="1"/>
  <c r="O46" i="6" s="1"/>
  <c r="O45" i="6" a="1"/>
  <c r="O45" i="6" s="1"/>
  <c r="O44" i="6" a="1"/>
  <c r="O44" i="6" s="1"/>
  <c r="O43" i="6" a="1"/>
  <c r="O43" i="6" s="1"/>
  <c r="O42" i="6" a="1"/>
  <c r="O42" i="6" s="1"/>
  <c r="O41" i="6" a="1"/>
  <c r="O41" i="6" s="1"/>
  <c r="O40" i="6" a="1"/>
  <c r="O40" i="6" s="1"/>
  <c r="O39" i="6" a="1"/>
  <c r="O39" i="6" s="1"/>
  <c r="O38" i="6" a="1"/>
  <c r="O38" i="6" s="1"/>
  <c r="O37" i="6" a="1"/>
  <c r="O37" i="6" s="1"/>
  <c r="O36" i="6" a="1"/>
  <c r="O36" i="6" s="1"/>
  <c r="O35" i="6" a="1"/>
  <c r="O35" i="6" s="1"/>
  <c r="O34" i="6" a="1"/>
  <c r="O34" i="6" s="1"/>
  <c r="O33" i="6" a="1"/>
  <c r="O33" i="6" s="1"/>
  <c r="O31" i="6" a="1"/>
  <c r="O31" i="6" s="1"/>
  <c r="O30" i="6" a="1"/>
  <c r="O30" i="6" s="1"/>
  <c r="O29" i="6" a="1"/>
  <c r="O29" i="6" s="1"/>
  <c r="O28" i="6" a="1"/>
  <c r="O28" i="6" s="1"/>
  <c r="O27" i="6" a="1"/>
  <c r="O27" i="6" s="1"/>
  <c r="X58" i="6" a="1"/>
  <c r="X58" i="6" s="1"/>
  <c r="X13" i="6" s="1"/>
  <c r="X56" i="6" a="1"/>
  <c r="X56" i="6" s="1"/>
  <c r="X55" i="6" a="1"/>
  <c r="X55" i="6" s="1"/>
  <c r="X54" i="6" a="1"/>
  <c r="X54" i="6" s="1"/>
  <c r="X53" i="6" a="1"/>
  <c r="X53" i="6" s="1"/>
  <c r="X52" i="6" a="1"/>
  <c r="X52" i="6" s="1"/>
  <c r="X51" i="6" a="1"/>
  <c r="X51" i="6" s="1"/>
  <c r="X50" i="6" a="1"/>
  <c r="X50" i="6" s="1"/>
  <c r="X48" i="6" a="1"/>
  <c r="X48" i="6" s="1"/>
  <c r="X47" i="6" a="1"/>
  <c r="X47" i="6" s="1"/>
  <c r="X46" i="6" a="1"/>
  <c r="X46" i="6" s="1"/>
  <c r="X45" i="6" a="1"/>
  <c r="X45" i="6" s="1"/>
  <c r="X44" i="6" a="1"/>
  <c r="X44" i="6" s="1"/>
  <c r="X43" i="6" a="1"/>
  <c r="X43" i="6" s="1"/>
  <c r="X42" i="6" a="1"/>
  <c r="X42" i="6" s="1"/>
  <c r="X41" i="6" a="1"/>
  <c r="X41" i="6" s="1"/>
  <c r="X40" i="6" a="1"/>
  <c r="X40" i="6" s="1"/>
  <c r="X39" i="6" a="1"/>
  <c r="X39" i="6" s="1"/>
  <c r="X38" i="6" a="1"/>
  <c r="X38" i="6" s="1"/>
  <c r="X37" i="6" a="1"/>
  <c r="X37" i="6" s="1"/>
  <c r="X36" i="6" a="1"/>
  <c r="X36" i="6" s="1"/>
  <c r="X35" i="6" a="1"/>
  <c r="X35" i="6" s="1"/>
  <c r="X34" i="6" a="1"/>
  <c r="X34" i="6" s="1"/>
  <c r="X33" i="6" a="1"/>
  <c r="X33" i="6" s="1"/>
  <c r="X31" i="6" a="1"/>
  <c r="X31" i="6" s="1"/>
  <c r="X30" i="6" a="1"/>
  <c r="X30" i="6" s="1"/>
  <c r="X29" i="6" a="1"/>
  <c r="X29" i="6" s="1"/>
  <c r="X28" i="6" a="1"/>
  <c r="X28" i="6" s="1"/>
  <c r="X27" i="6" a="1"/>
  <c r="X27" i="6" s="1"/>
  <c r="F69" i="6" a="1"/>
  <c r="F69" i="6" s="1"/>
  <c r="F59" i="6" a="1"/>
  <c r="F59" i="6" s="1"/>
  <c r="F58" i="6" a="1"/>
  <c r="F58" i="6" s="1"/>
  <c r="F56" i="6" a="1"/>
  <c r="F56" i="6" s="1"/>
  <c r="F55" i="6" a="1"/>
  <c r="F55" i="6" s="1"/>
  <c r="F54" i="6" a="1"/>
  <c r="F54" i="6" s="1"/>
  <c r="F53" i="6" a="1"/>
  <c r="F53" i="6" s="1"/>
  <c r="F52" i="6" a="1"/>
  <c r="F52" i="6" s="1"/>
  <c r="F51" i="6" a="1"/>
  <c r="F51" i="6" s="1"/>
  <c r="F50" i="6" a="1"/>
  <c r="F50" i="6" s="1"/>
  <c r="F49" i="6" a="1"/>
  <c r="F49" i="6" s="1"/>
  <c r="F47" i="6" a="1"/>
  <c r="F47" i="6" s="1"/>
  <c r="F46" i="6" a="1"/>
  <c r="F46" i="6" s="1"/>
  <c r="F45" i="6" a="1"/>
  <c r="F45" i="6" s="1"/>
  <c r="F44" i="6" a="1"/>
  <c r="F44" i="6" s="1"/>
  <c r="F43" i="6" a="1"/>
  <c r="F43" i="6" s="1"/>
  <c r="F42" i="6" a="1"/>
  <c r="F42" i="6" s="1"/>
  <c r="F41" i="6" a="1"/>
  <c r="F41" i="6" s="1"/>
  <c r="F40" i="6" a="1"/>
  <c r="F40" i="6" s="1"/>
  <c r="F39" i="6" a="1"/>
  <c r="F39" i="6" s="1"/>
  <c r="F38" i="6" a="1"/>
  <c r="F38" i="6" s="1"/>
  <c r="F37" i="6" a="1"/>
  <c r="F37" i="6" s="1"/>
  <c r="F36" i="6" a="1"/>
  <c r="F36" i="6" s="1"/>
  <c r="F35" i="6" a="1"/>
  <c r="F35" i="6" s="1"/>
  <c r="F34" i="6" a="1"/>
  <c r="F34" i="6" s="1"/>
  <c r="F33" i="6" a="1"/>
  <c r="F33" i="6" s="1"/>
  <c r="F8" i="6" s="1"/>
  <c r="F31" i="6" a="1"/>
  <c r="F31" i="6" s="1"/>
  <c r="F30" i="6" a="1"/>
  <c r="F30" i="6" s="1"/>
  <c r="F29" i="6" a="1"/>
  <c r="F29" i="6" s="1"/>
  <c r="F28" i="6" a="1"/>
  <c r="F28" i="6" s="1"/>
  <c r="F27" i="6" a="1"/>
  <c r="F27" i="6" s="1"/>
  <c r="F26" i="6" a="1"/>
  <c r="F26" i="6" s="1"/>
  <c r="F24" i="6" a="1"/>
  <c r="F24" i="6" s="1"/>
  <c r="F23" i="6" a="1"/>
  <c r="F23" i="6" s="1"/>
  <c r="F22" i="6" a="1"/>
  <c r="F22" i="6" s="1"/>
  <c r="F21" i="6" a="1"/>
  <c r="F21" i="6" s="1"/>
  <c r="F20" i="6" a="1"/>
  <c r="F20" i="6" s="1"/>
  <c r="X26" i="6" a="1"/>
  <c r="X26" i="6" s="1"/>
  <c r="O26" i="6" a="1"/>
  <c r="O26" i="6" s="1"/>
  <c r="X24" i="6" a="1"/>
  <c r="X24" i="6" s="1"/>
  <c r="O24" i="6" a="1"/>
  <c r="O24" i="6" s="1"/>
  <c r="X23" i="6" a="1"/>
  <c r="X23" i="6" s="1"/>
  <c r="O23" i="6" a="1"/>
  <c r="O23" i="6" s="1"/>
  <c r="X22" i="6" a="1"/>
  <c r="X22" i="6" s="1"/>
  <c r="O22" i="6" a="1"/>
  <c r="O22" i="6" s="1"/>
  <c r="X21" i="6" a="1"/>
  <c r="X21" i="6" s="1"/>
  <c r="O21" i="6" a="1"/>
  <c r="O21" i="6" s="1"/>
  <c r="Y20" i="6" a="1"/>
  <c r="Y20" i="6" s="1"/>
  <c r="X20" i="6" a="1"/>
  <c r="X20" i="6" s="1"/>
  <c r="P20" i="6" a="1"/>
  <c r="P20" i="6" s="1"/>
  <c r="P54" i="6" s="1"/>
  <c r="O20" i="6" a="1"/>
  <c r="O20" i="6" s="1"/>
  <c r="G20" i="6" a="1"/>
  <c r="G20" i="6" s="1"/>
  <c r="O17" i="6"/>
  <c r="F10" i="6" l="1"/>
  <c r="F7" i="6"/>
  <c r="F5" i="7" s="1"/>
  <c r="F13" i="6"/>
  <c r="F9" i="6"/>
  <c r="F11" i="6"/>
  <c r="F12" i="6"/>
  <c r="F6" i="7" s="1"/>
  <c r="G27" i="6"/>
  <c r="H27" i="6" s="1"/>
  <c r="P27" i="6"/>
  <c r="Q27" i="6" s="1"/>
  <c r="Q54" i="6"/>
  <c r="H67" i="6"/>
  <c r="H65" i="6"/>
  <c r="H63" i="6"/>
  <c r="H66" i="6"/>
  <c r="H64" i="6"/>
  <c r="H62" i="6"/>
  <c r="O11" i="6"/>
  <c r="O8" i="6"/>
  <c r="O12" i="6"/>
  <c r="H20" i="6"/>
  <c r="O10" i="6"/>
  <c r="X12" i="6"/>
  <c r="G59" i="6"/>
  <c r="H59" i="6" s="1"/>
  <c r="G56" i="6"/>
  <c r="H56" i="6" s="1"/>
  <c r="G54" i="6"/>
  <c r="H54" i="6" s="1"/>
  <c r="G52" i="6"/>
  <c r="H52" i="6" s="1"/>
  <c r="G50" i="6"/>
  <c r="H50" i="6" s="1"/>
  <c r="G47" i="6"/>
  <c r="H47" i="6" s="1"/>
  <c r="G45" i="6"/>
  <c r="G43" i="6"/>
  <c r="H43" i="6" s="1"/>
  <c r="G41" i="6"/>
  <c r="H41" i="6" s="1"/>
  <c r="G39" i="6"/>
  <c r="H39" i="6" s="1"/>
  <c r="G37" i="6"/>
  <c r="H37" i="6" s="1"/>
  <c r="G35" i="6"/>
  <c r="H35" i="6" s="1"/>
  <c r="G33" i="6"/>
  <c r="G30" i="6"/>
  <c r="H30" i="6" s="1"/>
  <c r="G24" i="6"/>
  <c r="H24" i="6" s="1"/>
  <c r="G22" i="6"/>
  <c r="H22" i="6" s="1"/>
  <c r="G69" i="6"/>
  <c r="G14" i="6" s="1"/>
  <c r="G28" i="6"/>
  <c r="H28" i="6" s="1"/>
  <c r="G55" i="6"/>
  <c r="H55" i="6" s="1"/>
  <c r="G51" i="6"/>
  <c r="H51" i="6" s="1"/>
  <c r="G49" i="6"/>
  <c r="G46" i="6"/>
  <c r="H46" i="6" s="1"/>
  <c r="G42" i="6"/>
  <c r="H42" i="6" s="1"/>
  <c r="G38" i="6"/>
  <c r="H38" i="6" s="1"/>
  <c r="G34" i="6"/>
  <c r="H34" i="6" s="1"/>
  <c r="G29" i="6"/>
  <c r="H29" i="6" s="1"/>
  <c r="G23" i="6"/>
  <c r="H23" i="6" s="1"/>
  <c r="G58" i="6"/>
  <c r="G53" i="6"/>
  <c r="H53" i="6" s="1"/>
  <c r="G44" i="6"/>
  <c r="H44" i="6" s="1"/>
  <c r="G40" i="6"/>
  <c r="H40" i="6" s="1"/>
  <c r="G36" i="6"/>
  <c r="G31" i="6"/>
  <c r="H31" i="6" s="1"/>
  <c r="G26" i="6"/>
  <c r="H26" i="6" s="1"/>
  <c r="G21" i="6"/>
  <c r="H21" i="6" s="1"/>
  <c r="X7" i="6"/>
  <c r="O9" i="6"/>
  <c r="X9" i="6"/>
  <c r="Y56" i="6"/>
  <c r="Z56" i="6" s="1"/>
  <c r="Y54" i="6"/>
  <c r="Z54" i="6" s="1"/>
  <c r="Y52" i="6"/>
  <c r="Z52" i="6" s="1"/>
  <c r="Y50" i="6"/>
  <c r="Y48" i="6"/>
  <c r="Y11" i="6" s="1"/>
  <c r="Y47" i="6"/>
  <c r="Z47" i="6" s="1"/>
  <c r="Y45" i="6"/>
  <c r="Z45" i="6" s="1"/>
  <c r="Y43" i="6"/>
  <c r="Z43" i="6" s="1"/>
  <c r="Y41" i="6"/>
  <c r="Z41" i="6" s="1"/>
  <c r="Y39" i="6"/>
  <c r="Z39" i="6" s="1"/>
  <c r="Y37" i="6"/>
  <c r="Z37" i="6" s="1"/>
  <c r="Y35" i="6"/>
  <c r="Z35" i="6" s="1"/>
  <c r="Y33" i="6"/>
  <c r="Y30" i="6"/>
  <c r="Z30" i="6" s="1"/>
  <c r="Y28" i="6"/>
  <c r="Z28" i="6" s="1"/>
  <c r="Y24" i="6"/>
  <c r="Z24" i="6" s="1"/>
  <c r="Y22" i="6"/>
  <c r="Z22" i="6" s="1"/>
  <c r="P22" i="6"/>
  <c r="Q22" i="6" s="1"/>
  <c r="Y23" i="6"/>
  <c r="Z23" i="6" s="1"/>
  <c r="P28" i="6"/>
  <c r="Q28" i="6" s="1"/>
  <c r="Y29" i="6"/>
  <c r="Z29" i="6" s="1"/>
  <c r="P33" i="6"/>
  <c r="Q33" i="6" s="1"/>
  <c r="Y34" i="6"/>
  <c r="Z34" i="6" s="1"/>
  <c r="P37" i="6"/>
  <c r="Q37" i="6" s="1"/>
  <c r="Y38" i="6"/>
  <c r="Z38" i="6" s="1"/>
  <c r="P41" i="6"/>
  <c r="Q41" i="6" s="1"/>
  <c r="Y42" i="6"/>
  <c r="Z42" i="6" s="1"/>
  <c r="P45" i="6"/>
  <c r="Q45" i="6" s="1"/>
  <c r="Y46" i="6"/>
  <c r="Z46" i="6" s="1"/>
  <c r="P48" i="6"/>
  <c r="P11" i="6" s="1"/>
  <c r="P50" i="6"/>
  <c r="Q50" i="6" s="1"/>
  <c r="Y51" i="6"/>
  <c r="Z51" i="6" s="1"/>
  <c r="Y55" i="6"/>
  <c r="Z55" i="6" s="1"/>
  <c r="P58" i="6"/>
  <c r="P13" i="6" s="1"/>
  <c r="P55" i="6"/>
  <c r="Q55" i="6" s="1"/>
  <c r="P53" i="6"/>
  <c r="Q53" i="6" s="1"/>
  <c r="P51" i="6"/>
  <c r="Q51" i="6" s="1"/>
  <c r="P46" i="6"/>
  <c r="P44" i="6"/>
  <c r="Q44" i="6" s="1"/>
  <c r="P42" i="6"/>
  <c r="Q42" i="6" s="1"/>
  <c r="P40" i="6"/>
  <c r="Q40" i="6" s="1"/>
  <c r="P38" i="6"/>
  <c r="Q38" i="6" s="1"/>
  <c r="P36" i="6"/>
  <c r="Q36" i="6" s="1"/>
  <c r="P34" i="6"/>
  <c r="Q34" i="6" s="1"/>
  <c r="P31" i="6"/>
  <c r="Q31" i="6" s="1"/>
  <c r="P29" i="6"/>
  <c r="Q29" i="6" s="1"/>
  <c r="P26" i="6"/>
  <c r="Q26" i="6" s="1"/>
  <c r="P23" i="6"/>
  <c r="Q23" i="6" s="1"/>
  <c r="P21" i="6"/>
  <c r="Q21" i="6" s="1"/>
  <c r="X8" i="6"/>
  <c r="X10" i="6"/>
  <c r="Z48" i="6"/>
  <c r="O13" i="6"/>
  <c r="Q20" i="6"/>
  <c r="O7" i="6"/>
  <c r="X11" i="6"/>
  <c r="Z11" i="6" s="1"/>
  <c r="Z20" i="6"/>
  <c r="Y21" i="6"/>
  <c r="Z21" i="6" s="1"/>
  <c r="P24" i="6"/>
  <c r="Q24" i="6" s="1"/>
  <c r="Y26" i="6"/>
  <c r="Z26" i="6" s="1"/>
  <c r="P30" i="6"/>
  <c r="Q30" i="6" s="1"/>
  <c r="Y31" i="6"/>
  <c r="Z31" i="6" s="1"/>
  <c r="P35" i="6"/>
  <c r="Q35" i="6" s="1"/>
  <c r="Y36" i="6"/>
  <c r="Z36" i="6" s="1"/>
  <c r="P39" i="6"/>
  <c r="Q39" i="6" s="1"/>
  <c r="Y40" i="6"/>
  <c r="Z40" i="6" s="1"/>
  <c r="P43" i="6"/>
  <c r="Q43" i="6" s="1"/>
  <c r="Y44" i="6"/>
  <c r="Z44" i="6" s="1"/>
  <c r="P47" i="6"/>
  <c r="Q47" i="6" s="1"/>
  <c r="P52" i="6"/>
  <c r="Q52" i="6" s="1"/>
  <c r="Y53" i="6"/>
  <c r="Z53" i="6" s="1"/>
  <c r="P56" i="6"/>
  <c r="Q56" i="6" s="1"/>
  <c r="Y58" i="6"/>
  <c r="Y13" i="6" s="1"/>
  <c r="Z13" i="6" s="1"/>
  <c r="F14" i="6"/>
  <c r="G9" i="6" l="1"/>
  <c r="H9" i="6" s="1"/>
  <c r="H45" i="6"/>
  <c r="G10" i="6"/>
  <c r="H49" i="6"/>
  <c r="G11" i="6"/>
  <c r="H11" i="6" s="1"/>
  <c r="G8" i="6"/>
  <c r="H8" i="6" s="1"/>
  <c r="G12" i="6"/>
  <c r="G6" i="7" s="1"/>
  <c r="H6" i="7" s="1"/>
  <c r="G13" i="6"/>
  <c r="H13" i="6" s="1"/>
  <c r="G7" i="6"/>
  <c r="P10" i="6"/>
  <c r="Q10" i="6"/>
  <c r="H69" i="6"/>
  <c r="P7" i="6"/>
  <c r="Q7" i="6" s="1"/>
  <c r="H58" i="6"/>
  <c r="Z58" i="6"/>
  <c r="H14" i="6"/>
  <c r="Q48" i="6"/>
  <c r="Q13" i="6"/>
  <c r="Q58" i="6"/>
  <c r="Y8" i="6"/>
  <c r="Z8" i="6" s="1"/>
  <c r="H36" i="6"/>
  <c r="Q11" i="6"/>
  <c r="Y9" i="6"/>
  <c r="Z9" i="6" s="1"/>
  <c r="Y12" i="6"/>
  <c r="Z12" i="6" s="1"/>
  <c r="P12" i="6"/>
  <c r="Q12" i="6" s="1"/>
  <c r="P8" i="6"/>
  <c r="Q8" i="6" s="1"/>
  <c r="Y7" i="6"/>
  <c r="Z7" i="6" s="1"/>
  <c r="Y10" i="6"/>
  <c r="Z10" i="6" s="1"/>
  <c r="H33" i="6"/>
  <c r="Z50" i="6"/>
  <c r="Z33" i="6"/>
  <c r="P9" i="6"/>
  <c r="Q9" i="6" s="1"/>
  <c r="Q46" i="6"/>
  <c r="H61" i="6"/>
  <c r="H10" i="6"/>
  <c r="H12" i="6" l="1"/>
  <c r="G5" i="7"/>
  <c r="H5" i="7" s="1"/>
  <c r="H8" i="7"/>
  <c r="H7" i="6"/>
  <c r="H9" i="7"/>
  <c r="H7"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<sst xmlns="http://schemas.openxmlformats.org/spreadsheetml/2006/main" count="2226" uniqueCount="354">
  <si>
    <t>EPI</t>
  </si>
  <si>
    <t>Recipient Email</t>
  </si>
  <si>
    <t>Progress</t>
  </si>
  <si>
    <t>Finished</t>
  </si>
  <si>
    <t>Where was your primary internship placement?</t>
  </si>
  <si>
    <t>What is the name of the non-public school in which you were placed?</t>
  </si>
  <si>
    <t>In what state/country were you placed?</t>
  </si>
  <si>
    <t>Did your internship involve a second placement at a different school?</t>
  </si>
  <si>
    <t>Was the second placement in a...</t>
  </si>
  <si>
    <t>What was the name of the non-public school in which you were placed?</t>
  </si>
  <si>
    <t>Employment Status (check all that apply) - Other (please specify) - Text</t>
  </si>
  <si>
    <t>Do you intend to teach in the state of Michigan?</t>
  </si>
  <si>
    <t>Recipient First Name</t>
  </si>
  <si>
    <t>Recipient Last Name</t>
  </si>
  <si>
    <t>Where was this candidate's primary placement?</t>
  </si>
  <si>
    <t>What was the name of the non-public school in which you mentored this candidate?</t>
  </si>
  <si>
    <t>In what state/country did you mentor this candidate?</t>
  </si>
  <si>
    <t>Did you mentor this candidate in a second placement at a different school?</t>
  </si>
  <si>
    <t>What was name of the non-public school in which you mentored this candidate?</t>
  </si>
  <si>
    <t>FW2022</t>
  </si>
  <si>
    <t>True</t>
  </si>
  <si>
    <t>CS</t>
  </si>
  <si>
    <t>No</t>
  </si>
  <si>
    <t>To a Great Extent</t>
  </si>
  <si>
    <t>To a Moderate Extent</t>
  </si>
  <si>
    <t>To a Moderate extent</t>
  </si>
  <si>
    <t>CT</t>
  </si>
  <si>
    <t>Not at all</t>
  </si>
  <si>
    <t>False</t>
  </si>
  <si>
    <t>Yes</t>
  </si>
  <si>
    <t>Michigan public school (traditional or charter)</t>
  </si>
  <si>
    <t>To a Small Extent</t>
  </si>
  <si>
    <t>Not at All</t>
  </si>
  <si>
    <t>To a Small extent</t>
  </si>
  <si>
    <t>Jane</t>
  </si>
  <si>
    <t>Smith</t>
  </si>
  <si>
    <t>Cheb-Otsego-Presque Isle ESD</t>
  </si>
  <si>
    <t>Chad</t>
  </si>
  <si>
    <t>Lake Superior State University</t>
  </si>
  <si>
    <t>Traverse City Area Public Schools - West Senior High</t>
  </si>
  <si>
    <t>Colin Bishop</t>
  </si>
  <si>
    <t>A00247141</t>
  </si>
  <si>
    <t>Kris</t>
  </si>
  <si>
    <t>Nefstead</t>
  </si>
  <si>
    <t>knefstead@lssu.edu</t>
  </si>
  <si>
    <t>Northwest Education Services</t>
  </si>
  <si>
    <t>Joseph K. Lumsden Bahweting Anishnabe Academy - Joseph K. Lumsden Bahweting Anis</t>
  </si>
  <si>
    <t>Ella Bontrager</t>
  </si>
  <si>
    <t>A00238123</t>
  </si>
  <si>
    <t>Mary-Lynne</t>
  </si>
  <si>
    <t>Lukenda</t>
  </si>
  <si>
    <t>Mllukenda@gmail.com</t>
  </si>
  <si>
    <t>Eastern Upper Peninsula ISD</t>
  </si>
  <si>
    <t>Ella was very prepared for her student teaching assignment and adapted well to her environment.  She was very receptive to instruction and implemented suggestions immediately in her teaching.</t>
  </si>
  <si>
    <t>Travis</t>
  </si>
  <si>
    <t>Ash</t>
  </si>
  <si>
    <t>tash@jklschool.org</t>
  </si>
  <si>
    <t>Susan</t>
  </si>
  <si>
    <t>Alpena-Montmorency-Alcona ESD</t>
  </si>
  <si>
    <t>Calhoun Intermediate School District</t>
  </si>
  <si>
    <t>Sault Ste. Marie Area Schools - Washington Elementary School</t>
  </si>
  <si>
    <t>Sidney Wilkins</t>
  </si>
  <si>
    <t>A00240253</t>
  </si>
  <si>
    <t>Lynn</t>
  </si>
  <si>
    <t>Methner</t>
  </si>
  <si>
    <t>lmethner1@lssu.edu</t>
  </si>
  <si>
    <t>Sidney is a skilled educator when it comes to classroom management and effective instruction and I would hire her in a heartbeat. The only areas that I did not rate her as "to a great extent" are skills that while proficient, will continue to develop with experience.</t>
  </si>
  <si>
    <t>TC</t>
  </si>
  <si>
    <t>To a great extent</t>
  </si>
  <si>
    <t>N/A or Not Included</t>
  </si>
  <si>
    <t>Actively seeking/intend to seek a teaching position</t>
  </si>
  <si>
    <t>To a moderate extent</t>
  </si>
  <si>
    <t>To a small extent</t>
  </si>
  <si>
    <t>Employed, but not in a teaching position</t>
  </si>
  <si>
    <t>Employed in a teaching position</t>
  </si>
  <si>
    <t>Michigan non-public school</t>
  </si>
  <si>
    <t>Steve</t>
  </si>
  <si>
    <t>Rogers</t>
  </si>
  <si>
    <t>Brimley Area Schools - Brimley Area School</t>
  </si>
  <si>
    <t>Alexie Dearborn</t>
  </si>
  <si>
    <t>adearborn@lssu.edu</t>
  </si>
  <si>
    <t>A00244763</t>
  </si>
  <si>
    <t>Alexie was very well prepared and was able to identify students with needs within her classroom and the rotating class.  She accepted advice and implemented changes when needed.</t>
  </si>
  <si>
    <t>Alyssia</t>
  </si>
  <si>
    <t>alyssiat@eupschools.org</t>
  </si>
  <si>
    <t>FW2023</t>
  </si>
  <si>
    <t>Alexie  an absolutely amazing job. The kids adored her and I have nothing but positive things to say about the overall experience of sharing my classroom with her. I know she is going to be an amazing teacher!</t>
  </si>
  <si>
    <t>Lake Superior Academy - Lake Superior Academy</t>
  </si>
  <si>
    <t>Olivet Community Schools - Fern Persons Elementary School</t>
  </si>
  <si>
    <t>Amelia Wilson</t>
  </si>
  <si>
    <t>awilson10@lssu.edu</t>
  </si>
  <si>
    <t>A00243435</t>
  </si>
  <si>
    <t>Arthur</t>
  </si>
  <si>
    <t>Brood</t>
  </si>
  <si>
    <t>abrood@lssu.edu</t>
  </si>
  <si>
    <t>Onaway Area Community School District - Onaway Senior High School</t>
  </si>
  <si>
    <t>Derick Wregglesworth</t>
  </si>
  <si>
    <t>dwregglesworth1@lssu.edu</t>
  </si>
  <si>
    <t>A00246747</t>
  </si>
  <si>
    <t>Coaching Football and Basketball</t>
  </si>
  <si>
    <t>Onaway Area Community School District - Onaway Middle School</t>
  </si>
  <si>
    <t>Watson</t>
  </si>
  <si>
    <t>swatson@oacsd.com</t>
  </si>
  <si>
    <t>Rudyard Christian School</t>
  </si>
  <si>
    <t>Ilsa VanSloten</t>
  </si>
  <si>
    <t>isalo1@lssu.edu</t>
  </si>
  <si>
    <t>A00203739</t>
  </si>
  <si>
    <t>Hagen</t>
  </si>
  <si>
    <t>susanhagen156@gmail.com</t>
  </si>
  <si>
    <t>Oscoda Area Schools - Oscoda Area High School</t>
  </si>
  <si>
    <t>Jean-Sebastian Church</t>
  </si>
  <si>
    <t>jchurch2@lssu.edu</t>
  </si>
  <si>
    <t>A00242281</t>
  </si>
  <si>
    <t>Iosco RESA</t>
  </si>
  <si>
    <t>Brooke</t>
  </si>
  <si>
    <t>Maciag</t>
  </si>
  <si>
    <t>bmaciag@lssu.edu</t>
  </si>
  <si>
    <t>Alpena Public Schools - Alpena High School</t>
  </si>
  <si>
    <t>Jen</t>
  </si>
  <si>
    <t>McDougall</t>
  </si>
  <si>
    <t>mcdougallj@oscodaschools.org</t>
  </si>
  <si>
    <t>Kirby Harrison-Alcorn</t>
  </si>
  <si>
    <t>kharrisonalcorn@lssu.edu</t>
  </si>
  <si>
    <t>A00247430</t>
  </si>
  <si>
    <t>Kirby was prepared well for her student teacher placement even though it was not a traditional school setting.  Kirby was very open and flexible and gained some great knowledge from this placement that she can easily implement into her own classroom in the future.</t>
  </si>
  <si>
    <t>Megan Gruschow</t>
  </si>
  <si>
    <t>mgruschow@lssu.edu</t>
  </si>
  <si>
    <t>A00248741</t>
  </si>
  <si>
    <t>Primary Education</t>
  </si>
  <si>
    <t>jane49783@gmail.com</t>
  </si>
  <si>
    <t>Megan does very well with small groups of children teaching a skill/standard.  Her classroom management is where she will need more experience but it will definitely come as she gains stability!</t>
  </si>
  <si>
    <t>Rudyard Area Schools - Rudyard Area Schools</t>
  </si>
  <si>
    <t>Nikos Jokinen-Packer</t>
  </si>
  <si>
    <t>njokinbnpacker@lssu.edu</t>
  </si>
  <si>
    <t>A00243819</t>
  </si>
  <si>
    <t>chads@eupschools.org</t>
  </si>
  <si>
    <t>Spenser Baron</t>
  </si>
  <si>
    <t>sbaron1@lssu.edu</t>
  </si>
  <si>
    <t>A00237995</t>
  </si>
  <si>
    <t>Spenser Baron is a knowledgeable young teacher candidate who has classroom management and curriculum of young children all set and ready to teach!  She is organized, reflective, kind, happy, and ready to teach our little one!  She is fabulous!</t>
  </si>
  <si>
    <t>Caitlyn</t>
  </si>
  <si>
    <t>Schmitigal</t>
  </si>
  <si>
    <t>cschmitigal@eupschools.org</t>
  </si>
  <si>
    <t>No Opportunity</t>
  </si>
  <si>
    <t>-</t>
  </si>
  <si>
    <t xml:space="preserve"> </t>
  </si>
  <si>
    <t>Teacher Candidate Name</t>
  </si>
  <si>
    <t>Student ID</t>
  </si>
  <si>
    <t>Survey Code</t>
  </si>
  <si>
    <t>Survey Window</t>
  </si>
  <si>
    <t>As a beginning teacher entering the profession, to what extent can this candidate... - connect learning experiences to a variety of backgrounds (e.g., cultural, socioeconomic, and ethnic)?</t>
  </si>
  <si>
    <t>As a beginning teacher entering the profession, to what extent can this candidate... - support all students' socioemotional (e.g., social, emotional, psychological) development?</t>
  </si>
  <si>
    <t>As a beginning teacher entering the profession, to what extent can this candidate... - communicate effectively with families/caregivers to promote individual student growth?</t>
  </si>
  <si>
    <t>As a beginning teacher entering the profession, to what extent can this candidate... - build respectful relationships with every student?</t>
  </si>
  <si>
    <t>As a beginning teacher entering the profession, to what extent can this candidate... - recognize individuals' potential as demonstrated by setting high expectations for each student?</t>
  </si>
  <si>
    <t>As a beginning teacher entering the profession, to what extent can this candidate apply instructional strategies and resources to support... - students from culturally diverse backgrounds?</t>
  </si>
  <si>
    <t>As a beginning teacher entering the profession, to what extent can this candidate apply instructional strategies and resources to support... - English learners?</t>
  </si>
  <si>
    <t>As a beginning teacher entering the profession, to what extent can this candidate apply instructional strategies and resources to support... - students with special needs or disabilities?</t>
  </si>
  <si>
    <t>As a beginning teacher entering the profession, to what extent can this candidate apply instructional strategies and resources to support... - each individual student's learning abilities and needs?</t>
  </si>
  <si>
    <t>As a beginning teacher entering the profession, to what extent can this candidate... - utilize available technology to enhance instruction?</t>
  </si>
  <si>
    <t>As a beginning teacher entering the profession, to what extent can this candidate... - support student use of available technology?</t>
  </si>
  <si>
    <t>As a beginning teacher entering the profession, to what extent can this candidate... - practice the ethical use of technology?</t>
  </si>
  <si>
    <t>As a beginning teacher entering the profession, to what extent can this candidate... - support all students in making connections to prior knowledge and experiences?</t>
  </si>
  <si>
    <t>As a beginning teacher entering the profession, to what extent can this candidate... - implement multiple strategies to present key content area(s) concepts?</t>
  </si>
  <si>
    <t>As a beginning teacher entering the profession, to what extent can this candidate... - adapt instruction, curriculum, and assessments according to Individualized Education Programs (IEPs) and Section 504 plans?</t>
  </si>
  <si>
    <t>As a beginning teacher entering the profession, to what extent can this candidate... - organize the learning environment to guide student engagement during instructional time?</t>
  </si>
  <si>
    <t>As a beginning teacher entering the profession, to what extent can this candidate... - design or select assessment tools to provide evidence of student learning?</t>
  </si>
  <si>
    <t>As a beginning teacher entering the profession, to what extent can this candidate... - analyze assessment data to identify patterns and gaps in student learning?</t>
  </si>
  <si>
    <t>As a beginning teacher entering the profession, to what extent can this candidate... - differentiate instruction based on student assessment data?</t>
  </si>
  <si>
    <t>As a beginning teacher entering the profession, to what extent can this candidate... - implement research-based behavior management strategies to maximize student engagement?</t>
  </si>
  <si>
    <t>As a beginning teacher entering the profession, to what extent can this candidate... - implement literacy and reading strategies appropriate to their content area(s) and grade level(s)?</t>
  </si>
  <si>
    <t>As a beginning teacher entering the profession, to what extent can this candidate... - be receptive to feedback to improve instruction?</t>
  </si>
  <si>
    <t>As a beginning teacher entering the profession, to what extent can this candidate... - be a reflective educator who utilizes feedback to implement instructional improvements?</t>
  </si>
  <si>
    <t>As a beginning teacher entering the profession, to what extent can this candidate... - maintain positive, collaborative relationships with colleagues?</t>
  </si>
  <si>
    <t>As a beginning teacher entering the profession, to what extent can this candidate... - positively impact the learning and development of PK-12 students?</t>
  </si>
  <si>
    <t>During this candidate's student teaching experience, to what extent did the educator preparation program/provider... - make clear the expectations for this teacher candidate's performance?</t>
  </si>
  <si>
    <t>During this candidate's student teaching experience, to what extent did the educator preparation program/provider... - make clear the expectations for your role within this clinical experience?</t>
  </si>
  <si>
    <t>During this candidate's student teaching experience, to what extent did the educator preparation program/provider... - provide training and feedback on how you could best mentor this teacher candidate?</t>
  </si>
  <si>
    <t>During this candidate's student teaching experience, to what extent did the educator preparation program/provider... - make appropriate resources available to you?</t>
  </si>
  <si>
    <t>During this candidate's student teaching experience, to what extent did the educator preparation program/provider... - regularly request feedback from you regarding this candidate's performance?</t>
  </si>
  <si>
    <t>During this candidate's student teaching experience, to what extent did the educator preparation program/provider... - support you as a cooperating teacher?</t>
  </si>
  <si>
    <t>During this candidate's student teaching experience, to what extent did the educator preparation program/provider... - engage your PK-12 school as a partner in teacher preparation?</t>
  </si>
  <si>
    <t>Overall, to what extent do you believe this candidate is ready to enter the teaching profession?</t>
  </si>
  <si>
    <t>If you have any comments or feedback regarding the educator preparation program/provider you wish to share, please provide it here.</t>
  </si>
  <si>
    <t>As a beginning teacher entering the profession, to what extent can this candidate apply instructional strategies and resources to support... - high performing students?</t>
  </si>
  <si>
    <t>As a beginning teacher entering the profession, to what extent can this candidate apply instructional strategies and resources to support... - low performing students?</t>
  </si>
  <si>
    <t>As a beginning teacher entering the profession, to what extent can this candidate... - adapt instruction, curriculum, and assessments according to Individualized Education Programs (IEPs) and Section No Opportunity04 plans?</t>
  </si>
  <si>
    <t>During the experience with this candidate, to what extent did the educator preparation program/provider... - make clear the expectations for this teacher candidate's performance?</t>
  </si>
  <si>
    <t>During the experience with this candidate, to what extent did the educator preparation program/provider... - make clear the expectations for your role within this clinical experience?</t>
  </si>
  <si>
    <t>During the experience with this candidate, to what extent did the educator preparation program/provider... - provide training and feedback on how you could best supervise this teacher candidate?</t>
  </si>
  <si>
    <t>During the experience with this candidate, to what extent did the educator preparation program/provider... - make appropriate resources available to you?</t>
  </si>
  <si>
    <t>During the experience with this candidate, to what extent did the educator preparation program/provider... - regularly request feedback from you regarding this teacher candidate's performance?</t>
  </si>
  <si>
    <t>During the experience with this candidate, to what extent did the educator preparation program/provider... - support you as a candidate supervisor?</t>
  </si>
  <si>
    <t>During the experience with this candidate, to what extent did the educator preparation program/provider... - engage the PK-12 school as a partner in teacher preparation?</t>
  </si>
  <si>
    <t>As a beginning teacher entering the profession, to what extent can you... - connect learning experiences to a variety of backgrounds (e.g., cultural, socioeconomic, and ethnic)?</t>
  </si>
  <si>
    <t>As a beginning teacher entering the profession, to what extent can you... - support all students' socioemotional (e.g., social, emotional, psychological) development?</t>
  </si>
  <si>
    <t>As a beginning teacher entering the profession, to what extent can you... - communicate effectively with families/caregivers to promote individual student growth?</t>
  </si>
  <si>
    <t>As a beginning teacher entering the profession, to what extent can you... - build respectful relationships with every student?</t>
  </si>
  <si>
    <t>As a beginning teacher entering the profession, to what extent can you... - recognize individuals' potential as demonstrated by setting high expectations for each student?</t>
  </si>
  <si>
    <t>As a beginning teacher entering the profession, to what extent can you... - utilize available technology to enhance instruction?</t>
  </si>
  <si>
    <t>As a beginning teacher entering the profession, to what extent can you... - support student use of available technology?</t>
  </si>
  <si>
    <t>As a beginning teacher entering the profession, to what extent can you... - practice the ethical use of technology?</t>
  </si>
  <si>
    <t>As a beginning teacher entering the profession, to what extent can you... - support all students in making connections to prior knowledge and experiences?</t>
  </si>
  <si>
    <t>As a beginning teacher entering the profession, to what extent can you... - implement multiple strategies to present key content area(s) concepts?</t>
  </si>
  <si>
    <t>As a beginning teacher entering the profession, to what extent can you... - adapt instruction, curriculum, and assessments according to Individualized Education Programs (IEPs) and Section 504 plans?</t>
  </si>
  <si>
    <t>As a beginning teacher entering the profession, to what extent can you... - organize the learning environment to guide student engagement during instructional time?</t>
  </si>
  <si>
    <t>As a beginning teacher entering the profession, to what extent can you... - design or select assessment tools to provide evidence of student learning?</t>
  </si>
  <si>
    <t>As a beginning teacher entering the profession, to what extent can you... - analyze assessment data to identify patterns and gaps in student learning?</t>
  </si>
  <si>
    <t>As a beginning teacher entering the profession, to what extent can you... - differentiate instruction based on student assessment data?</t>
  </si>
  <si>
    <t>As a beginning teacher entering the profession, to what extent can you... - implement research-based behavior management strategies to maximize student engagement?</t>
  </si>
  <si>
    <t>As a beginning teacher entering the profession, to what extent can you... - implement literacy and reading strategies appropriate to your content area(s) and grade level(s)?</t>
  </si>
  <si>
    <t>As a beginning teacher entering the profession, to what extent can you... - be receptive to feedback to improve instruction?</t>
  </si>
  <si>
    <t>As a beginning teacher entering the profession, to what extent can you... - be a reflective educator who utilizes feedback to implement instructional improvements?</t>
  </si>
  <si>
    <t>As a beginning teacher entering the profession, to what extent can you... - maintain positive, collaborative relationships with colleagues?</t>
  </si>
  <si>
    <t>As a beginning teacher entering the profession, to what extent are you AWARE of... - Michigan Code of Educational Ethics?</t>
  </si>
  <si>
    <t>As a beginning teacher entering the profession, to what extent are you AWARE of... - professional teaching standards for your content area(s) and grade level(s)?</t>
  </si>
  <si>
    <t>As a beginning teacher entering the profession, to what extent are you AWARE of... - PK-12 academic content standards?</t>
  </si>
  <si>
    <t>As a beginning teacher entering the profession, to what extent are you AWARE of... - statewide and national teaching organizations and associations?</t>
  </si>
  <si>
    <t>As a beginning teacher entering the profession, to what extent are you AWARE of... - laws and policies relevant to the teaching profession?</t>
  </si>
  <si>
    <t>As a beginning teacher entering the profession, to what extent are you AWARE of... - current tools utilized for assessing student learning?</t>
  </si>
  <si>
    <t>As a beginning teacher entering the profession, to what extent are you AWARE of... - tools used by districts to evaluate educator performance?</t>
  </si>
  <si>
    <t>As a beginning teacher entering the profession, to what extent are you AWARE of... - professional learning requirements for certificate renewal and advancement?</t>
  </si>
  <si>
    <t>To what extent did your preparation program provide you with opportunities to work with students from a variety of backgrounds (e.g. cultural, socioeconomic and ethnic)?</t>
  </si>
  <si>
    <t>To what extent did your preparation program provide you with opportunities to work in a variety of school settings?</t>
  </si>
  <si>
    <t>To what extent did each of the following elements of your preparation program, make a POSITIVE contribution to your readiness to begin a teaching career? - Coursework in your content area(s).</t>
  </si>
  <si>
    <t>To what extent did each of the following elements of your preparation program, make a POSITIVE contribution to your readiness to begin a teaching career? - Teaching methods coursework.</t>
  </si>
  <si>
    <t>To what extent did each of the following elements of your preparation program, make a POSITIVE contribution to your readiness to begin a teaching career? - Early clinical observational experiences (aka early exploratory clinical experiences).</t>
  </si>
  <si>
    <t>To what extent did each of the following elements of your preparation program, make a POSITIVE contribution to your readiness to begin a teaching career? - Pre-student teaching clinical experiences involving direct student contact (aka student contact hours).</t>
  </si>
  <si>
    <t>To what extent did each of the following elements of your preparation program, make a POSITIVE contribution to your readiness to begin a teaching career? - Student teaching (aka internship).</t>
  </si>
  <si>
    <t>To what extent did each of the following elements of your preparation program, make a POSITIVE contribution to your readiness to begin a teaching career? - Support and feedback from the cooperating teacher(s) during student teaching.</t>
  </si>
  <si>
    <t>To what extent did each of the following elements of your preparation program, make a POSITIVE contribution to your readiness to begin a teaching career? - Support and feedback from the preparation program supervisor during student teaching.</t>
  </si>
  <si>
    <t>To what extent did each of the following elements of your preparation program, make a POSITIVE contribution to your readiness to begin a teaching career? - Participation in professional organizations and events.</t>
  </si>
  <si>
    <t>To what extent did each of the following elements of your preparation program, make a POSITIVE contribution to your readiness to begin a teaching career? - Education focused volunteer opportunities.</t>
  </si>
  <si>
    <t>To what extent did each of the following elements of your preparation program, make a POSITIVE contribution to your readiness to begin a teaching career? - Other (please specify).</t>
  </si>
  <si>
    <t>Additional/optional program elements: - Other (please specify). - Text</t>
  </si>
  <si>
    <t>Overall, to what extent do you believe you are ready to enter the teaching profession?</t>
  </si>
  <si>
    <t>If you have any comments or feedback regarding your educator preparation program or provider you wish to share, please provide it here.</t>
  </si>
  <si>
    <t>Employment Status (check all that apply) - Selected Choice Employed in a teaching position</t>
  </si>
  <si>
    <t>Employment Status (check all that apply) - Selected Choice Pending employment upon certification</t>
  </si>
  <si>
    <t>Employment Status (check all that apply) - Selected Choice Employed, but not in a teaching position</t>
  </si>
  <si>
    <t>Employment Status (check all that apply) - Selected Choice Actively seeking/intend to seek a teaching position</t>
  </si>
  <si>
    <t>Employment Status (check all that apply) - Selected Choice Not seeking a teaching position</t>
  </si>
  <si>
    <t>Employment Status (check all that apply) - Selected Choice Other (please specify)</t>
  </si>
  <si>
    <t>Prior to beginning your preparation program, what education-related experiences did you pursue? Did it make a positive contribution? - Adult Education</t>
  </si>
  <si>
    <t>Prior to beginning your preparation program, what education-related experiences did you pursue? Did it make a positive contribution? - Cadet Teaching</t>
  </si>
  <si>
    <t>Prior to beginning your preparation program, what education-related experiences did you pursue? Did it make a positive contribution? - Paraprofessional</t>
  </si>
  <si>
    <t>Prior to beginning your preparation program, what education-related experiences did you pursue? Did it make a positive contribution? - Post-secondary Teaching</t>
  </si>
  <si>
    <t>Prior to beginning your preparation program, what education-related experiences did you pursue? Did it make a positive contribution? - Preschool or childcare</t>
  </si>
  <si>
    <t>Prior to beginning your preparation program, what education-related experiences did you pursue? Did it make a positive contribution? - Substitute Teaching</t>
  </si>
  <si>
    <t>Prior to beginning your preparation program, what education-related experiences did you pursue? Did it make a positive contribution? - Teaching Abroad</t>
  </si>
  <si>
    <t>Prior to beginning your preparation program, what education-related experiences did you pursue? Did it make a positive contribution? - Teaching in a Private School</t>
  </si>
  <si>
    <t>Prior to beginning your preparation program, what education-related experiences did you pursue? Did it make a positive contribution? - Volunteering</t>
  </si>
  <si>
    <t>Prior to beginning your preparation program, what education-related experiences did you pursue? Did it make a positive contribution? - Other Experience</t>
  </si>
  <si>
    <t>Prior to beginning your preparation program, what education-related experiences did you pursue? Did it make a positive contribution? -Other Experience (Text)</t>
  </si>
  <si>
    <t>Teacher Candidate Summary</t>
  </si>
  <si>
    <t>Candidate Supervisor Summary</t>
  </si>
  <si>
    <t>Cooperating Teacher Summary</t>
  </si>
  <si>
    <t>Category Summaries</t>
  </si>
  <si>
    <t>State Average</t>
  </si>
  <si>
    <t>Your EPI</t>
  </si>
  <si>
    <t>Efficacy</t>
  </si>
  <si>
    <t>Total N</t>
  </si>
  <si>
    <t>%</t>
  </si>
  <si>
    <t>Meeting Student Needs</t>
  </si>
  <si>
    <t>Technology</t>
  </si>
  <si>
    <t>Instructional Strategies and Assessment</t>
  </si>
  <si>
    <t>Professionalism</t>
  </si>
  <si>
    <t>Professional Awareness</t>
  </si>
  <si>
    <t>Impact</t>
  </si>
  <si>
    <t>Diverse Opportunities</t>
  </si>
  <si>
    <t>Program Partnership Strength</t>
  </si>
  <si>
    <t>Clinical Exp &amp; Program Prep</t>
  </si>
  <si>
    <t>Overall</t>
  </si>
  <si>
    <t>* The color coding indicates the questions that went into the group and can be matched with the individual questions below.</t>
  </si>
  <si>
    <t>Individual Questions</t>
  </si>
  <si>
    <t>As a beginning teacher entering the profession, to what extent can you…</t>
  </si>
  <si>
    <t>connect learning experiences to a variety of backgrounds (e.g., cultural, socioeconomic, and ethnic)?</t>
  </si>
  <si>
    <t>support all students' socioemotional (e.g., social, emotional, psychological) development?</t>
  </si>
  <si>
    <t>communicate effectively with families/caregivers to promote individual student growth?</t>
  </si>
  <si>
    <t>build respectful relationships with every student?</t>
  </si>
  <si>
    <t>recognize individuals' potential as demonstrated by setting high expectations for each student?</t>
  </si>
  <si>
    <t>As a beginning teacher entering the profession, to what extent can you apply instructional strategies and resources to support...</t>
  </si>
  <si>
    <t>students from culturally diverse backgrounds?</t>
  </si>
  <si>
    <t>English learners?</t>
  </si>
  <si>
    <t>students with special needs or disabilities?</t>
  </si>
  <si>
    <t>each individual student's learning abilities and needs?</t>
  </si>
  <si>
    <t>As a beginning teacher entering the profession, to what extent can you...</t>
  </si>
  <si>
    <t>utilize available technology to enhance instruction?</t>
  </si>
  <si>
    <t>support student use of available technology?</t>
  </si>
  <si>
    <t>practice the ethical use of technology?</t>
  </si>
  <si>
    <t>support all students in making connections to prior knowledge and experiences?</t>
  </si>
  <si>
    <t>implement multiple strategies to present key content area(s) concepts?</t>
  </si>
  <si>
    <t>adapt instruction, curriculum, and assessments according to Individualized Education Programs (IEPs) and Section 504 plans?</t>
  </si>
  <si>
    <t>organize the learning environment to guide student engagement during instructional time?</t>
  </si>
  <si>
    <t>design or select assessment tools to provide evidence of student learning?</t>
  </si>
  <si>
    <t>analyze assessment data to identify patterns and gaps in student learning?</t>
  </si>
  <si>
    <t>differentiate instruction based on student assessment data?</t>
  </si>
  <si>
    <t>implement research-based behavior management strategies to maximize student engagement?</t>
  </si>
  <si>
    <t>implement literacy and reading strategies appropriate to your content area(s) and grade level(s)?</t>
  </si>
  <si>
    <t>be receptive to feedback to improve instruction?</t>
  </si>
  <si>
    <t>be a reflective educator who utilizes feedback to implement instructional improvements?</t>
  </si>
  <si>
    <t>maintain positive, collaborative relationships with colleagues?</t>
  </si>
  <si>
    <t>As a beginning teacher entering the profession, to what extent are you AWARE of...</t>
  </si>
  <si>
    <t>positively impact the learning and development of PK-12 students</t>
  </si>
  <si>
    <t>Michigan Code of Educational Ethics?</t>
  </si>
  <si>
    <t>During this teacher candidate's student teaching experience, to what extent did the educator preparation program…</t>
  </si>
  <si>
    <t>professional teaching standards for your content area(s) and grade level(s)?</t>
  </si>
  <si>
    <t>make clear the expectations for this teacher candidate's performance?</t>
  </si>
  <si>
    <t>PK-12 academic content standards?</t>
  </si>
  <si>
    <t>make clear the expectations for your role within this clinical experience?</t>
  </si>
  <si>
    <t>statewide and national teaching organizations and associations?</t>
  </si>
  <si>
    <r>
      <t xml:space="preserve">provide training and feedback on how you could best </t>
    </r>
    <r>
      <rPr>
        <sz val="11"/>
        <color rgb="FFFF0000"/>
        <rFont val="Calibri"/>
        <family val="2"/>
        <scheme val="minor"/>
      </rPr>
      <t>supervise</t>
    </r>
    <r>
      <rPr>
        <sz val="11"/>
        <color theme="1"/>
        <rFont val="Calibri"/>
        <family val="2"/>
        <scheme val="minor"/>
      </rPr>
      <t xml:space="preserve"> this teacher candidate?</t>
    </r>
  </si>
  <si>
    <t>laws and policies relevant to the teaching profession?</t>
  </si>
  <si>
    <t>make appropriate resources available to you?</t>
  </si>
  <si>
    <t>current tools utilized for assessing student learning?</t>
  </si>
  <si>
    <t>regularly request feedback from you regarding this candidate's performance?</t>
  </si>
  <si>
    <t>tools used by districts to evaluate educator performance?</t>
  </si>
  <si>
    <r>
      <t xml:space="preserve">support you as a </t>
    </r>
    <r>
      <rPr>
        <sz val="11"/>
        <color rgb="FFFF0000"/>
        <rFont val="Calibri"/>
        <family val="2"/>
        <scheme val="minor"/>
      </rPr>
      <t>candidate supervisor</t>
    </r>
    <r>
      <rPr>
        <sz val="11"/>
        <color theme="1"/>
        <rFont val="Calibri"/>
        <family val="2"/>
        <scheme val="minor"/>
      </rPr>
      <t>?</t>
    </r>
  </si>
  <si>
    <t>professional learning requirements for certificate renewal and advancement?</t>
  </si>
  <si>
    <r>
      <t xml:space="preserve">engage </t>
    </r>
    <r>
      <rPr>
        <sz val="11"/>
        <color rgb="FFFF0000"/>
        <rFont val="Calibri"/>
        <family val="2"/>
        <scheme val="minor"/>
      </rPr>
      <t>the</t>
    </r>
    <r>
      <rPr>
        <sz val="11"/>
        <color theme="1"/>
        <rFont val="Calibri"/>
        <family val="2"/>
        <scheme val="minor"/>
      </rPr>
      <t xml:space="preserve"> PK-12 school as a partner in teacher preparation?</t>
    </r>
  </si>
  <si>
    <t>To what extent did your preparation program provide you with opportunities to work…</t>
  </si>
  <si>
    <t>Overall summary evaluation:</t>
  </si>
  <si>
    <t>with students from a variety of backgrounds (e.g. cultural, socioeconomic and ethnic)?</t>
  </si>
  <si>
    <t>in a variety of school settings?</t>
  </si>
  <si>
    <t>To what extent did each of the following elements of your preparation program, make a POSITIVE contribution to your readiness to begin a teaching career?</t>
  </si>
  <si>
    <t>Coursework in your content area(s).</t>
  </si>
  <si>
    <t>Teaching methods coursework.</t>
  </si>
  <si>
    <t>Early clinical observational experiences (aka early exploratory clinical experiences).</t>
  </si>
  <si>
    <t>Pre-student teaching clinical experiences involving direct student contact (aka student contact hours).</t>
  </si>
  <si>
    <t>Student teaching (aka internship).</t>
  </si>
  <si>
    <t>Support and feedback from the cooperating teacher(s) during student teaching.</t>
  </si>
  <si>
    <t>Support and feedback from the preparation program supervisor during student teaching.</t>
  </si>
  <si>
    <t>High performing students?</t>
  </si>
  <si>
    <t>Low performing students?</t>
  </si>
  <si>
    <t>Primary Public School Placed</t>
  </si>
  <si>
    <t>Secondary Public School Placed</t>
  </si>
  <si>
    <t>Primary Private School Placed</t>
  </si>
  <si>
    <t>Secondary Private School Placed</t>
  </si>
  <si>
    <t>Primary Out of State School Placed</t>
  </si>
  <si>
    <t>Secondary Out of State School Placed</t>
  </si>
  <si>
    <t>In what intermediate school district (ISD)/regional educational service agency (RESA) were you placed?</t>
  </si>
  <si>
    <t>In what school were you placed?</t>
  </si>
  <si>
    <t>Was the second placement in a ...</t>
  </si>
  <si>
    <t>In what intermediate school district (ISD)/regional educational service agency (RESA) did you mentor this candidate?</t>
  </si>
  <si>
    <t>In what school did you mentor this candidate?</t>
  </si>
  <si>
    <t>Was this candidate's second placement in a . . .</t>
  </si>
  <si>
    <t>What is the name of the non-public school in which you mentored this candidate?</t>
  </si>
  <si>
    <t>Did you mentor this candidate in a second placement in a different school?</t>
  </si>
  <si>
    <t>Indicator</t>
  </si>
  <si>
    <t>Effective</t>
  </si>
  <si>
    <t>Candidate Rating of Program</t>
  </si>
  <si>
    <t>Candidate Teaching Skill</t>
  </si>
  <si>
    <t>Teaching Promise</t>
  </si>
  <si>
    <t xml:space="preserve">Disclaimer: The above calculations are preliminary. Final calculations may change as the data continue to be scrubbed and refined.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</si>
</sst>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000000"/>
  </numFmts>
  <fonts count="12" x14ac:knownFonts="1">
    <font>
      <sz val="11"/>
      <color theme="1"/>
      <name val="Calibri"/>
      <family val="2"/>
      <scheme val="minor"/>
    </font>
    <font>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Calibri"/>
      <family val="2"/>
      <scheme val="minor"/>
    </font>
    <font>
      <b/>
      <sz val="30"/>
      <color theme="1"/>
      <name val="Calibri"/>
      <family val="2"/>
      <scheme val="minor"/>
    </font>
    <font>
      <b/>
      <sz val="25"/>
      <color theme="1"/>
      <name val="Calibri"/>
      <family val="2"/>
      <scheme val="minor"/>
    </font>
    <font>
      <i/>
      <sz val="11"/>
      <color theme="1"/>
      <name val="Calibri"/>
      <family val="2"/>
      <scheme val="minor"/>
    </font>
    <font>
      <sz val="8"/>
      <color theme="1"/>
      <name val="Calibri"/>
      <family val="2"/>
      <scheme val="minor"/>
    </font>
    <font>
      <b/>
      <sz val="20"/>
      <color theme="1"/>
      <name val="Calibri"/>
      <family val="2"/>
      <scheme val="minor"/>
    </font>
  </fonts>
  <fills count="17">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theme="9"/>
        <bgColor indexed="64"/>
      </patternFill>
    </fill>
  </fills>
  <borders count="17">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3">
    <xf numFmtId="0" fontId="0" fillId="0" borderId="0"/>
    <xf numFmtId="9" fontId="1" fillId="0" borderId="0" applyFont="0" applyFill="0" applyBorder="0" applyAlignment="0" applyProtection="0"/>
    <xf numFmtId="0" fontId="2" fillId="2" borderId="0" applyNumberFormat="0" applyBorder="0" applyAlignment="0" applyProtection="0"/>
  </cellStyleXfs>
  <cellXfs count="119">
    <xf numFmtId="0" fontId="0" fillId="0" borderId="0" xfId="0"/>
    <xf numFmtId="0" fontId="0" fillId="3" borderId="0" xfId="0" applyFill="1" applyAlignment="1">
      <alignment horizontal="left" vertical="center"/>
    </xf>
    <xf numFmtId="0" fontId="0" fillId="3" borderId="0" xfId="0" applyFill="1"/>
    <xf numFmtId="10" fontId="0" fillId="3" borderId="0" xfId="0" applyNumberFormat="1" applyFill="1"/>
    <xf numFmtId="0" fontId="6" fillId="4" borderId="1" xfId="2" applyFont="1" applyFill="1" applyBorder="1" applyAlignment="1">
      <alignment horizontal="left" vertical="center" wrapText="1"/>
    </xf>
    <xf numFmtId="0" fontId="6" fillId="4" borderId="1" xfId="2" applyFont="1" applyFill="1" applyBorder="1" applyAlignment="1">
      <alignment horizontal="center" vertical="center" wrapText="1"/>
    </xf>
    <xf numFmtId="0" fontId="0" fillId="3" borderId="0" xfId="0" applyFill="1" applyAlignment="1">
      <alignment horizontal="center"/>
    </xf>
    <xf numFmtId="0" fontId="6" fillId="6" borderId="1" xfId="2" applyFont="1" applyFill="1" applyBorder="1" applyAlignment="1">
      <alignment horizontal="left" vertical="center" wrapText="1"/>
    </xf>
    <xf numFmtId="1" fontId="6" fillId="6" borderId="1" xfId="2" applyNumberFormat="1" applyFont="1" applyFill="1" applyBorder="1" applyAlignment="1">
      <alignment horizontal="center" vertical="center" wrapText="1"/>
    </xf>
    <xf numFmtId="0" fontId="6" fillId="3" borderId="0" xfId="0" applyFont="1" applyFill="1" applyAlignment="1">
      <alignment horizontal="left" vertical="center"/>
    </xf>
    <xf numFmtId="0" fontId="6" fillId="7" borderId="1" xfId="2" applyFont="1" applyFill="1" applyBorder="1" applyAlignment="1">
      <alignment horizontal="left" vertical="center" wrapText="1"/>
    </xf>
    <xf numFmtId="1" fontId="6" fillId="7" borderId="1" xfId="2" applyNumberFormat="1" applyFont="1" applyFill="1" applyBorder="1" applyAlignment="1">
      <alignment horizontal="center" vertical="center" wrapText="1"/>
    </xf>
    <xf numFmtId="0" fontId="8" fillId="3" borderId="2" xfId="0" applyFont="1" applyFill="1" applyBorder="1" applyAlignment="1">
      <alignment horizontal="center" vertical="center"/>
    </xf>
    <xf numFmtId="0" fontId="0" fillId="3" borderId="2" xfId="0" applyFill="1" applyBorder="1" applyAlignment="1">
      <alignment horizontal="center" vertical="center" wrapText="1"/>
    </xf>
    <xf numFmtId="0" fontId="0" fillId="3" borderId="2" xfId="0" applyFill="1" applyBorder="1" applyAlignment="1">
      <alignment horizontal="center"/>
    </xf>
    <xf numFmtId="0" fontId="0" fillId="3" borderId="3" xfId="0" applyFill="1" applyBorder="1" applyAlignment="1">
      <alignment horizontal="center" vertical="center" wrapText="1"/>
    </xf>
    <xf numFmtId="0" fontId="0" fillId="3" borderId="3" xfId="0" applyFill="1" applyBorder="1" applyAlignment="1">
      <alignment horizontal="center"/>
    </xf>
    <xf numFmtId="0" fontId="0" fillId="8" borderId="4" xfId="0" applyFill="1" applyBorder="1"/>
    <xf numFmtId="0" fontId="4" fillId="3" borderId="2" xfId="0" applyFont="1" applyFill="1" applyBorder="1"/>
    <xf numFmtId="164" fontId="0" fillId="3" borderId="2" xfId="1" applyNumberFormat="1" applyFont="1" applyFill="1" applyBorder="1" applyAlignment="1">
      <alignment horizontal="center"/>
    </xf>
    <xf numFmtId="164" fontId="0" fillId="3" borderId="5" xfId="1" applyNumberFormat="1" applyFont="1" applyFill="1" applyBorder="1" applyAlignment="1">
      <alignment horizontal="center"/>
    </xf>
    <xf numFmtId="0" fontId="0" fillId="9" borderId="4" xfId="0" applyFill="1" applyBorder="1"/>
    <xf numFmtId="0" fontId="4" fillId="10" borderId="0" xfId="0" applyFont="1" applyFill="1"/>
    <xf numFmtId="0" fontId="0" fillId="10" borderId="0" xfId="0" applyFill="1" applyAlignment="1">
      <alignment horizontal="center"/>
    </xf>
    <xf numFmtId="164" fontId="0" fillId="10" borderId="0" xfId="1" applyNumberFormat="1" applyFont="1" applyFill="1" applyBorder="1" applyAlignment="1">
      <alignment horizontal="center"/>
    </xf>
    <xf numFmtId="164" fontId="0" fillId="10" borderId="6" xfId="1" applyNumberFormat="1" applyFont="1" applyFill="1" applyBorder="1" applyAlignment="1">
      <alignment horizontal="center"/>
    </xf>
    <xf numFmtId="0" fontId="0" fillId="11" borderId="4" xfId="0" applyFill="1" applyBorder="1"/>
    <xf numFmtId="0" fontId="4" fillId="3" borderId="0" xfId="0" applyFont="1" applyFill="1"/>
    <xf numFmtId="164" fontId="0" fillId="3" borderId="0" xfId="1" applyNumberFormat="1" applyFont="1" applyFill="1" applyBorder="1" applyAlignment="1">
      <alignment horizontal="center"/>
    </xf>
    <xf numFmtId="164" fontId="0" fillId="3" borderId="6" xfId="1" applyNumberFormat="1" applyFont="1" applyFill="1" applyBorder="1" applyAlignment="1">
      <alignment horizontal="center"/>
    </xf>
    <xf numFmtId="0" fontId="0" fillId="12" borderId="4" xfId="0" applyFill="1" applyBorder="1"/>
    <xf numFmtId="0" fontId="0" fillId="13" borderId="4" xfId="0" applyFill="1" applyBorder="1"/>
    <xf numFmtId="0" fontId="5" fillId="5" borderId="4" xfId="0" applyFont="1" applyFill="1" applyBorder="1"/>
    <xf numFmtId="164" fontId="0" fillId="3" borderId="0" xfId="1" applyNumberFormat="1" applyFont="1" applyFill="1" applyAlignment="1">
      <alignment horizontal="center"/>
    </xf>
    <xf numFmtId="0" fontId="0" fillId="5" borderId="4" xfId="0" applyFill="1" applyBorder="1"/>
    <xf numFmtId="0" fontId="0" fillId="6" borderId="4" xfId="0" applyFill="1" applyBorder="1"/>
    <xf numFmtId="0" fontId="0" fillId="14" borderId="4" xfId="0" applyFill="1" applyBorder="1"/>
    <xf numFmtId="0" fontId="4" fillId="3" borderId="1" xfId="0" applyFont="1" applyFill="1" applyBorder="1"/>
    <xf numFmtId="0" fontId="0" fillId="3" borderId="1" xfId="0" applyFill="1" applyBorder="1" applyAlignment="1">
      <alignment horizontal="center"/>
    </xf>
    <xf numFmtId="164" fontId="0" fillId="3" borderId="1" xfId="1" applyNumberFormat="1" applyFont="1" applyFill="1" applyBorder="1" applyAlignment="1">
      <alignment horizontal="center"/>
    </xf>
    <xf numFmtId="164" fontId="0" fillId="3" borderId="7" xfId="1" applyNumberFormat="1" applyFont="1" applyFill="1" applyBorder="1" applyAlignment="1">
      <alignment horizontal="center"/>
    </xf>
    <xf numFmtId="0" fontId="4" fillId="10" borderId="1" xfId="0" applyFont="1" applyFill="1" applyBorder="1"/>
    <xf numFmtId="0" fontId="0" fillId="10" borderId="1" xfId="0" applyFill="1" applyBorder="1" applyAlignment="1">
      <alignment horizontal="center"/>
    </xf>
    <xf numFmtId="164" fontId="0" fillId="10" borderId="1" xfId="1" applyNumberFormat="1" applyFont="1" applyFill="1" applyBorder="1" applyAlignment="1">
      <alignment horizontal="center"/>
    </xf>
    <xf numFmtId="164" fontId="0" fillId="10" borderId="7" xfId="1" applyNumberFormat="1" applyFont="1" applyFill="1" applyBorder="1" applyAlignment="1">
      <alignment horizontal="center"/>
    </xf>
    <xf numFmtId="0" fontId="9" fillId="3" borderId="0" xfId="0" applyFont="1" applyFill="1"/>
    <xf numFmtId="0" fontId="8" fillId="3" borderId="0" xfId="0" applyFont="1" applyFill="1" applyAlignment="1">
      <alignment horizontal="center" vertical="center"/>
    </xf>
    <xf numFmtId="0" fontId="0" fillId="3" borderId="0" xfId="0" applyFill="1" applyAlignment="1">
      <alignment horizontal="center" vertical="center" wrapText="1"/>
    </xf>
    <xf numFmtId="0" fontId="4" fillId="15" borderId="8" xfId="0" applyFont="1" applyFill="1" applyBorder="1"/>
    <xf numFmtId="0" fontId="4" fillId="15" borderId="3" xfId="0" applyFont="1" applyFill="1" applyBorder="1"/>
    <xf numFmtId="0" fontId="4" fillId="15" borderId="9" xfId="0" applyFont="1" applyFill="1" applyBorder="1"/>
    <xf numFmtId="0" fontId="0" fillId="3" borderId="10" xfId="0" applyFill="1" applyBorder="1"/>
    <xf numFmtId="164" fontId="0" fillId="3" borderId="0" xfId="0" applyNumberFormat="1" applyFill="1" applyAlignment="1">
      <alignment horizontal="center"/>
    </xf>
    <xf numFmtId="0" fontId="5" fillId="8" borderId="11" xfId="0" applyFont="1" applyFill="1" applyBorder="1"/>
    <xf numFmtId="0" fontId="0" fillId="10" borderId="10" xfId="0" applyFill="1" applyBorder="1"/>
    <xf numFmtId="164" fontId="0" fillId="10" borderId="0" xfId="0" applyNumberFormat="1" applyFill="1" applyAlignment="1">
      <alignment horizontal="center"/>
    </xf>
    <xf numFmtId="0" fontId="5" fillId="8" borderId="4" xfId="0" applyFont="1" applyFill="1" applyBorder="1"/>
    <xf numFmtId="164" fontId="0" fillId="10" borderId="0" xfId="1" applyNumberFormat="1" applyFont="1" applyFill="1" applyAlignment="1">
      <alignment horizontal="center"/>
    </xf>
    <xf numFmtId="0" fontId="5" fillId="8" borderId="12" xfId="0" applyFont="1" applyFill="1" applyBorder="1"/>
    <xf numFmtId="0" fontId="0" fillId="3" borderId="13" xfId="0" applyFill="1" applyBorder="1"/>
    <xf numFmtId="0" fontId="0" fillId="3" borderId="14" xfId="0" applyFill="1" applyBorder="1"/>
    <xf numFmtId="164" fontId="0" fillId="3" borderId="1" xfId="0" applyNumberFormat="1" applyFill="1" applyBorder="1" applyAlignment="1">
      <alignment horizontal="center"/>
    </xf>
    <xf numFmtId="0" fontId="5" fillId="9" borderId="4" xfId="0" applyFont="1" applyFill="1" applyBorder="1"/>
    <xf numFmtId="164" fontId="0" fillId="3" borderId="2" xfId="0" applyNumberFormat="1" applyFill="1" applyBorder="1" applyAlignment="1">
      <alignment horizontal="center"/>
    </xf>
    <xf numFmtId="0" fontId="5" fillId="11" borderId="4" xfId="0" applyFont="1" applyFill="1" applyBorder="1"/>
    <xf numFmtId="164" fontId="0" fillId="10" borderId="10" xfId="0" applyNumberFormat="1" applyFill="1" applyBorder="1"/>
    <xf numFmtId="0" fontId="10" fillId="10" borderId="10" xfId="0" applyFont="1" applyFill="1" applyBorder="1"/>
    <xf numFmtId="0" fontId="5" fillId="12" borderId="4" xfId="0" applyFont="1" applyFill="1" applyBorder="1"/>
    <xf numFmtId="0" fontId="0" fillId="10" borderId="14" xfId="0" applyFill="1" applyBorder="1"/>
    <xf numFmtId="164" fontId="0" fillId="10" borderId="1" xfId="0" applyNumberFormat="1" applyFill="1" applyBorder="1" applyAlignment="1">
      <alignment horizontal="center"/>
    </xf>
    <xf numFmtId="0" fontId="5" fillId="13" borderId="4" xfId="0" applyFont="1" applyFill="1" applyBorder="1"/>
    <xf numFmtId="0" fontId="5" fillId="14" borderId="4" xfId="0" applyFont="1" applyFill="1" applyBorder="1"/>
    <xf numFmtId="164" fontId="1" fillId="3" borderId="7" xfId="1" applyNumberFormat="1" applyFont="1" applyFill="1" applyBorder="1" applyAlignment="1">
      <alignment horizontal="center"/>
    </xf>
    <xf numFmtId="0" fontId="0" fillId="3" borderId="8" xfId="0" applyFill="1" applyBorder="1"/>
    <xf numFmtId="164" fontId="0" fillId="3" borderId="3" xfId="1" applyNumberFormat="1" applyFont="1" applyFill="1" applyBorder="1" applyAlignment="1">
      <alignment horizontal="center"/>
    </xf>
    <xf numFmtId="164" fontId="1" fillId="3" borderId="9" xfId="1" applyNumberFormat="1" applyFont="1" applyFill="1" applyBorder="1" applyAlignment="1">
      <alignment horizontal="center"/>
    </xf>
    <xf numFmtId="0" fontId="5" fillId="3" borderId="0" xfId="0" applyFont="1" applyFill="1"/>
    <xf numFmtId="0" fontId="0" fillId="10" borderId="0" xfId="0" applyFill="1" applyAlignment="1">
      <alignment horizontal="center" vertical="center"/>
    </xf>
    <xf numFmtId="164" fontId="0" fillId="10" borderId="0" xfId="0" applyNumberFormat="1" applyFill="1" applyAlignment="1">
      <alignment horizontal="center" vertical="center"/>
    </xf>
    <xf numFmtId="0" fontId="0" fillId="6" borderId="12" xfId="0" applyFill="1" applyBorder="1"/>
    <xf numFmtId="164" fontId="0" fillId="3" borderId="3" xfId="0" applyNumberFormat="1" applyFill="1" applyBorder="1" applyAlignment="1">
      <alignment horizontal="center"/>
    </xf>
    <xf numFmtId="164" fontId="0" fillId="3" borderId="9" xfId="1" applyNumberFormat="1" applyFont="1" applyFill="1" applyBorder="1" applyAlignment="1">
      <alignment horizontal="center"/>
    </xf>
    <xf numFmtId="164" fontId="4" fillId="3" borderId="0" xfId="0" applyNumberFormat="1" applyFont="1" applyFill="1" applyAlignment="1">
      <alignment horizontal="center"/>
    </xf>
    <xf numFmtId="0" fontId="6" fillId="7" borderId="0" xfId="0" applyFont="1" applyFill="1" applyAlignment="1">
      <alignment horizontal="left" vertical="center" wrapText="1"/>
    </xf>
    <xf numFmtId="0" fontId="4" fillId="15" borderId="8" xfId="0" applyFont="1" applyFill="1" applyBorder="1" applyAlignment="1"/>
    <xf numFmtId="0" fontId="4" fillId="15" borderId="3" xfId="0" applyFont="1" applyFill="1" applyBorder="1" applyAlignment="1"/>
    <xf numFmtId="0" fontId="4" fillId="15" borderId="9" xfId="0" applyFont="1" applyFill="1" applyBorder="1" applyAlignment="1"/>
    <xf numFmtId="0" fontId="4" fillId="15" borderId="1" xfId="0" applyFont="1" applyFill="1" applyBorder="1" applyAlignment="1"/>
    <xf numFmtId="0" fontId="4" fillId="15" borderId="7" xfId="0" applyFont="1" applyFill="1" applyBorder="1" applyAlignment="1"/>
    <xf numFmtId="0" fontId="0" fillId="3" borderId="0" xfId="0" applyFill="1" applyAlignment="1">
      <alignment horizontal="left"/>
    </xf>
    <xf numFmtId="0" fontId="0" fillId="3" borderId="0" xfId="0" applyFill="1" applyAlignment="1"/>
    <xf numFmtId="10" fontId="0" fillId="3" borderId="0" xfId="0" applyNumberFormat="1" applyFill="1" applyAlignment="1"/>
    <xf numFmtId="0" fontId="6" fillId="3" borderId="0" xfId="0" applyFont="1" applyFill="1" applyAlignment="1">
      <alignment horizontal="left" vertical="center" wrapText="1"/>
    </xf>
    <xf numFmtId="0" fontId="6" fillId="16" borderId="14" xfId="2" applyFont="1" applyFill="1" applyBorder="1" applyAlignment="1">
      <alignment horizontal="left" vertical="center" wrapText="1"/>
    </xf>
    <xf numFmtId="0" fontId="6" fillId="16" borderId="15" xfId="2" applyFont="1" applyFill="1" applyBorder="1" applyAlignment="1">
      <alignment horizontal="left" vertical="center" wrapText="1"/>
    </xf>
    <xf numFmtId="0" fontId="6" fillId="16" borderId="7" xfId="2" applyFont="1" applyFill="1" applyBorder="1" applyAlignment="1">
      <alignment horizontal="left" vertical="center" wrapText="1"/>
    </xf>
    <xf numFmtId="0" fontId="6" fillId="16" borderId="1" xfId="2" applyFont="1" applyFill="1" applyBorder="1" applyAlignment="1">
      <alignment horizontal="left" vertical="center" wrapText="1"/>
    </xf>
    <xf numFmtId="0" fontId="6" fillId="11" borderId="16" xfId="2" applyFont="1" applyFill="1" applyBorder="1" applyAlignment="1">
      <alignment horizontal="left" vertical="center" wrapText="1"/>
    </xf>
    <xf numFmtId="0" fontId="6" fillId="11" borderId="15" xfId="2" applyFont="1" applyFill="1" applyBorder="1" applyAlignment="1">
      <alignment horizontal="left" vertical="center" wrapText="1"/>
    </xf>
    <xf numFmtId="0" fontId="6" fillId="13" borderId="1" xfId="2" applyFont="1" applyFill="1" applyBorder="1" applyAlignment="1">
      <alignment vertical="center" wrapText="1"/>
    </xf>
    <xf numFmtId="0" fontId="6" fillId="13" borderId="9" xfId="2" applyFont="1" applyFill="1" applyBorder="1" applyAlignment="1">
      <alignment vertical="center" wrapText="1"/>
    </xf>
    <xf numFmtId="0" fontId="6" fillId="5" borderId="1" xfId="2" applyFont="1" applyFill="1" applyBorder="1" applyAlignment="1">
      <alignment vertical="center" wrapText="1"/>
    </xf>
    <xf numFmtId="0" fontId="6" fillId="5" borderId="9" xfId="2" applyFont="1" applyFill="1" applyBorder="1" applyAlignment="1">
      <alignment vertical="center" wrapText="1"/>
    </xf>
    <xf numFmtId="0" fontId="6" fillId="12" borderId="1" xfId="2" applyFont="1" applyFill="1" applyBorder="1" applyAlignment="1">
      <alignment vertical="center" wrapText="1"/>
    </xf>
    <xf numFmtId="0" fontId="6" fillId="12" borderId="9" xfId="2" applyFont="1" applyFill="1" applyBorder="1" applyAlignment="1">
      <alignment vertical="center" wrapText="1"/>
    </xf>
    <xf numFmtId="165" fontId="0" fillId="3" borderId="0" xfId="0" applyNumberFormat="1" applyFill="1"/>
    <xf numFmtId="0" fontId="7" fillId="3" borderId="0" xfId="0" applyFont="1" applyFill="1" applyAlignment="1">
      <alignment horizontal="center" vertical="center"/>
    </xf>
    <xf numFmtId="0" fontId="7" fillId="3" borderId="1" xfId="0" applyFont="1" applyFill="1" applyBorder="1" applyAlignment="1">
      <alignment horizontal="center" vertical="center"/>
    </xf>
    <xf numFmtId="0" fontId="8" fillId="3" borderId="0" xfId="0" applyFont="1" applyFill="1" applyAlignment="1">
      <alignment horizontal="center" vertical="center"/>
    </xf>
    <xf numFmtId="0" fontId="8" fillId="3" borderId="1" xfId="0" applyFont="1" applyFill="1" applyBorder="1" applyAlignment="1">
      <alignment horizontal="center" vertical="center"/>
    </xf>
    <xf numFmtId="0" fontId="4" fillId="3" borderId="1" xfId="0" applyFont="1" applyFill="1" applyBorder="1" applyAlignment="1">
      <alignment horizontal="center"/>
    </xf>
    <xf numFmtId="0" fontId="4" fillId="3" borderId="0" xfId="0" applyFont="1" applyFill="1" applyAlignment="1">
      <alignment horizontal="center"/>
    </xf>
    <xf numFmtId="0" fontId="4" fillId="3" borderId="0" xfId="0" applyFont="1" applyFill="1" applyAlignment="1">
      <alignment horizontal="center" wrapText="1"/>
    </xf>
    <xf numFmtId="0" fontId="11" fillId="3" borderId="0" xfId="0" applyFont="1" applyFill="1" applyAlignment="1">
      <alignment horizontal="center" vertical="center"/>
    </xf>
    <xf numFmtId="0" fontId="0" fillId="3" borderId="1" xfId="0" applyFill="1" applyBorder="1" applyAlignment="1">
      <alignment horizontal="center"/>
    </xf>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4" fillId="3" borderId="3" xfId="0" applyFont="1" applyFill="1" applyBorder="1" applyAlignment="1">
      <alignment horizontal="center"/>
    </xf>
    <xf numFmtId="0" fontId="9" fillId="3" borderId="0" xfId="0" applyFont="1" applyFill="1" applyAlignment="1">
      <alignment horizontal="left" vertical="center" wrapText="1"/>
    </xf>
  </cellXfs>
  <cellStyles count="3">
    <cellStyle name="Neutral" xfId="2" builtinId="28"/>
    <cellStyle name="Normal" xfId="0" builtinId="0"/>
    <cellStyle name="Percent" xfId="1" builtinId="5"/>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1"/>
  <sheetViews>
    <sheetView tabSelected="1" workbookViewId="0">
      <selection activeCell="H7" sqref="H7"/>
    </sheetView>
  </sheetViews>
  <sheetFormatPr defaultColWidth="9.109375" defaultRowHeight="14.4" x14ac:dyDescent="0.3"/>
  <cols>
    <col min="1" max="1" width="5.6640625" style="2" customWidth="1"/>
    <col min="2" max="2" width="90.109375" style="2" customWidth="1"/>
    <col min="3" max="8" width="9.109375" style="2"/>
    <col min="9" max="9" width="5.6640625" style="2" customWidth="1"/>
    <col min="10" max="10" width="5.6640625" style="76" customWidth="1"/>
    <col min="11" max="11" width="87.109375" style="2" customWidth="1"/>
    <col min="12" max="18" width="9.109375" style="2"/>
    <col min="19" max="19" width="5.6640625" style="76" customWidth="1"/>
    <col min="20" max="20" width="87.109375" style="2" customWidth="1"/>
    <col min="21" max="16384" width="9.109375" style="2"/>
  </cols>
  <sheetData>
    <row r="1" spans="1:26" ht="15" customHeight="1" x14ac:dyDescent="0.3">
      <c r="A1" s="106" t="s">
        <v>254</v>
      </c>
      <c r="B1" s="106"/>
      <c r="C1" s="106"/>
      <c r="D1" s="106"/>
      <c r="E1" s="106"/>
      <c r="F1" s="106"/>
      <c r="G1" s="106"/>
      <c r="H1" s="106"/>
      <c r="J1" s="108" t="s">
        <v>255</v>
      </c>
      <c r="K1" s="108"/>
      <c r="L1" s="108"/>
      <c r="M1" s="108"/>
      <c r="N1" s="108"/>
      <c r="O1" s="108"/>
      <c r="P1" s="108"/>
      <c r="Q1" s="108"/>
      <c r="S1" s="108" t="s">
        <v>256</v>
      </c>
      <c r="T1" s="108"/>
      <c r="U1" s="108"/>
      <c r="V1" s="108"/>
      <c r="W1" s="108"/>
      <c r="X1" s="108"/>
      <c r="Y1" s="108"/>
      <c r="Z1" s="108"/>
    </row>
    <row r="2" spans="1:26" ht="15" customHeight="1" x14ac:dyDescent="0.3">
      <c r="A2" s="106"/>
      <c r="B2" s="106"/>
      <c r="C2" s="106"/>
      <c r="D2" s="106"/>
      <c r="E2" s="106"/>
      <c r="F2" s="106"/>
      <c r="G2" s="106"/>
      <c r="H2" s="106"/>
      <c r="J2" s="108"/>
      <c r="K2" s="108"/>
      <c r="L2" s="108"/>
      <c r="M2" s="108"/>
      <c r="N2" s="108"/>
      <c r="O2" s="108"/>
      <c r="P2" s="108"/>
      <c r="Q2" s="108"/>
      <c r="S2" s="108"/>
      <c r="T2" s="108"/>
      <c r="U2" s="108"/>
      <c r="V2" s="108"/>
      <c r="W2" s="108"/>
      <c r="X2" s="108"/>
      <c r="Y2" s="108"/>
      <c r="Z2" s="108"/>
    </row>
    <row r="3" spans="1:26" ht="15" customHeight="1" x14ac:dyDescent="0.3">
      <c r="A3" s="107"/>
      <c r="B3" s="107"/>
      <c r="C3" s="107"/>
      <c r="D3" s="107"/>
      <c r="E3" s="107"/>
      <c r="F3" s="107"/>
      <c r="G3" s="107"/>
      <c r="H3" s="107"/>
      <c r="J3" s="109"/>
      <c r="K3" s="109"/>
      <c r="L3" s="109"/>
      <c r="M3" s="109"/>
      <c r="N3" s="109"/>
      <c r="O3" s="109"/>
      <c r="P3" s="109"/>
      <c r="Q3" s="109"/>
      <c r="S3" s="109"/>
      <c r="T3" s="109"/>
      <c r="U3" s="109"/>
      <c r="V3" s="109"/>
      <c r="W3" s="109"/>
      <c r="X3" s="109"/>
      <c r="Y3" s="109"/>
      <c r="Z3" s="109"/>
    </row>
    <row r="4" spans="1:26" ht="15" customHeight="1" x14ac:dyDescent="0.3">
      <c r="A4" s="12"/>
      <c r="B4" s="12"/>
      <c r="C4" s="12"/>
      <c r="D4" s="12"/>
      <c r="E4" s="12"/>
      <c r="F4" s="12"/>
      <c r="G4" s="12"/>
      <c r="H4" s="12"/>
      <c r="J4" s="12"/>
      <c r="K4" s="12"/>
      <c r="L4" s="13"/>
      <c r="M4" s="13"/>
      <c r="N4" s="14"/>
      <c r="O4" s="13"/>
      <c r="P4" s="13"/>
      <c r="Q4" s="14"/>
      <c r="S4" s="12"/>
      <c r="T4" s="12"/>
      <c r="U4" s="13"/>
      <c r="V4" s="13"/>
      <c r="W4" s="14"/>
      <c r="X4" s="13"/>
      <c r="Y4" s="13"/>
      <c r="Z4" s="14"/>
    </row>
    <row r="5" spans="1:26" ht="15" customHeight="1" x14ac:dyDescent="0.3">
      <c r="A5" s="108" t="s">
        <v>257</v>
      </c>
      <c r="B5" s="108"/>
      <c r="C5" s="110" t="s">
        <v>258</v>
      </c>
      <c r="D5" s="110"/>
      <c r="E5" s="110"/>
      <c r="F5" s="110" t="s">
        <v>259</v>
      </c>
      <c r="G5" s="110"/>
      <c r="H5" s="110"/>
      <c r="J5" s="108" t="s">
        <v>257</v>
      </c>
      <c r="K5" s="108"/>
      <c r="L5" s="110" t="s">
        <v>258</v>
      </c>
      <c r="M5" s="110"/>
      <c r="N5" s="110"/>
      <c r="O5" s="110" t="s">
        <v>259</v>
      </c>
      <c r="P5" s="110"/>
      <c r="Q5" s="110"/>
      <c r="S5" s="108" t="s">
        <v>257</v>
      </c>
      <c r="T5" s="108"/>
      <c r="U5" s="110" t="s">
        <v>258</v>
      </c>
      <c r="V5" s="110"/>
      <c r="W5" s="110"/>
      <c r="X5" s="110" t="s">
        <v>259</v>
      </c>
      <c r="Y5" s="110"/>
      <c r="Z5" s="110"/>
    </row>
    <row r="6" spans="1:26" ht="15" customHeight="1" x14ac:dyDescent="0.3">
      <c r="A6" s="109"/>
      <c r="B6" s="109"/>
      <c r="C6" s="15" t="s">
        <v>260</v>
      </c>
      <c r="D6" s="15" t="s">
        <v>261</v>
      </c>
      <c r="E6" s="16" t="s">
        <v>262</v>
      </c>
      <c r="F6" s="15" t="s">
        <v>260</v>
      </c>
      <c r="G6" s="15" t="s">
        <v>261</v>
      </c>
      <c r="H6" s="16" t="s">
        <v>262</v>
      </c>
      <c r="J6" s="109"/>
      <c r="K6" s="109"/>
      <c r="L6" s="15" t="s">
        <v>260</v>
      </c>
      <c r="M6" s="15" t="s">
        <v>261</v>
      </c>
      <c r="N6" s="16" t="s">
        <v>262</v>
      </c>
      <c r="O6" s="15" t="s">
        <v>260</v>
      </c>
      <c r="P6" s="15" t="s">
        <v>261</v>
      </c>
      <c r="Q6" s="16" t="s">
        <v>262</v>
      </c>
      <c r="S6" s="109"/>
      <c r="T6" s="109"/>
      <c r="U6" s="15" t="s">
        <v>260</v>
      </c>
      <c r="V6" s="15" t="s">
        <v>261</v>
      </c>
      <c r="W6" s="16" t="s">
        <v>262</v>
      </c>
      <c r="X6" s="15" t="s">
        <v>260</v>
      </c>
      <c r="Y6" s="15" t="s">
        <v>261</v>
      </c>
      <c r="Z6" s="16" t="s">
        <v>262</v>
      </c>
    </row>
    <row r="7" spans="1:26" ht="15" customHeight="1" x14ac:dyDescent="0.3">
      <c r="A7" s="17"/>
      <c r="B7" s="18" t="s">
        <v>263</v>
      </c>
      <c r="C7" s="14">
        <v>8489</v>
      </c>
      <c r="D7" s="14">
        <v>9152</v>
      </c>
      <c r="E7" s="19">
        <v>0.92755681818181823</v>
      </c>
      <c r="F7" s="14">
        <f>SUM(F20:F24,F26:F31)</f>
        <v>73</v>
      </c>
      <c r="G7" s="14">
        <f>SUM(G20:G24,G26:G31)</f>
        <v>77</v>
      </c>
      <c r="H7" s="20">
        <f t="shared" ref="H7:H13" si="0">F7/G7</f>
        <v>0.94805194805194803</v>
      </c>
      <c r="J7" s="17"/>
      <c r="K7" s="18" t="s">
        <v>263</v>
      </c>
      <c r="L7" s="14">
        <v>9446</v>
      </c>
      <c r="M7" s="14">
        <v>9977</v>
      </c>
      <c r="N7" s="19">
        <v>0.94677758845344295</v>
      </c>
      <c r="O7" s="14">
        <f>SUM(O20:O24,O26:O31)</f>
        <v>126</v>
      </c>
      <c r="P7" s="14">
        <f>SUM(P20:P24,P26:P31)</f>
        <v>132</v>
      </c>
      <c r="Q7" s="20">
        <f t="shared" ref="Q7:Q10" si="1">O7/P7</f>
        <v>0.95454545454545459</v>
      </c>
      <c r="S7" s="17"/>
      <c r="T7" s="18" t="s">
        <v>263</v>
      </c>
      <c r="U7" s="14">
        <v>7490</v>
      </c>
      <c r="V7" s="14">
        <v>7680</v>
      </c>
      <c r="W7" s="19">
        <v>0.97526041666666663</v>
      </c>
      <c r="X7" s="14">
        <f>SUM(X20:X24,X26:X31)</f>
        <v>65</v>
      </c>
      <c r="Y7" s="14">
        <f>SUM(Y20:Y24,Y26:Y31)</f>
        <v>70</v>
      </c>
      <c r="Z7" s="20">
        <f t="shared" ref="Z7:Z10" si="2">X7/Y7</f>
        <v>0.9285714285714286</v>
      </c>
    </row>
    <row r="8" spans="1:26" ht="15" customHeight="1" x14ac:dyDescent="0.3">
      <c r="A8" s="21"/>
      <c r="B8" s="22" t="s">
        <v>264</v>
      </c>
      <c r="C8" s="23">
        <v>2450</v>
      </c>
      <c r="D8" s="23">
        <v>2496</v>
      </c>
      <c r="E8" s="24">
        <v>0.98157051282051277</v>
      </c>
      <c r="F8" s="23">
        <f>SUM(F33:F35)</f>
        <v>21</v>
      </c>
      <c r="G8" s="23">
        <f>SUM(G33:G35)</f>
        <v>21</v>
      </c>
      <c r="H8" s="25">
        <f t="shared" si="0"/>
        <v>1</v>
      </c>
      <c r="J8" s="21"/>
      <c r="K8" s="22" t="s">
        <v>264</v>
      </c>
      <c r="L8" s="23">
        <v>2644</v>
      </c>
      <c r="M8" s="23">
        <v>2721</v>
      </c>
      <c r="N8" s="24">
        <v>0.97170158030135978</v>
      </c>
      <c r="O8" s="23">
        <f>SUM(O33:O35)</f>
        <v>35</v>
      </c>
      <c r="P8" s="23">
        <f>SUM(P33:P35)</f>
        <v>36</v>
      </c>
      <c r="Q8" s="25">
        <f t="shared" si="1"/>
        <v>0.97222222222222221</v>
      </c>
      <c r="S8" s="21"/>
      <c r="T8" s="22" t="s">
        <v>264</v>
      </c>
      <c r="U8" s="23">
        <v>2150</v>
      </c>
      <c r="V8" s="23">
        <v>2304</v>
      </c>
      <c r="W8" s="24">
        <v>0.93315972222222221</v>
      </c>
      <c r="X8" s="23">
        <f>SUM(X33:X35)</f>
        <v>20</v>
      </c>
      <c r="Y8" s="23">
        <f>SUM(Y33:Y35)</f>
        <v>21</v>
      </c>
      <c r="Z8" s="25">
        <f t="shared" si="2"/>
        <v>0.95238095238095233</v>
      </c>
    </row>
    <row r="9" spans="1:26" ht="15" customHeight="1" x14ac:dyDescent="0.3">
      <c r="A9" s="26"/>
      <c r="B9" s="27" t="s">
        <v>265</v>
      </c>
      <c r="C9" s="6">
        <v>7070</v>
      </c>
      <c r="D9" s="6">
        <v>7488</v>
      </c>
      <c r="E9" s="28">
        <v>0.9441773504273504</v>
      </c>
      <c r="F9" s="6">
        <f>SUM(F36:F44)</f>
        <v>60</v>
      </c>
      <c r="G9" s="6">
        <f>SUM(G36:G44)</f>
        <v>63</v>
      </c>
      <c r="H9" s="29">
        <f t="shared" si="0"/>
        <v>0.95238095238095233</v>
      </c>
      <c r="J9" s="26"/>
      <c r="K9" s="27" t="s">
        <v>265</v>
      </c>
      <c r="L9" s="6">
        <v>7833</v>
      </c>
      <c r="M9" s="6">
        <v>8163</v>
      </c>
      <c r="N9" s="28">
        <v>0.95957368614479965</v>
      </c>
      <c r="O9" s="6">
        <f>SUM(O36:O44)</f>
        <v>104</v>
      </c>
      <c r="P9" s="6">
        <f>SUM(P36:P44)</f>
        <v>108</v>
      </c>
      <c r="Q9" s="29">
        <f t="shared" si="1"/>
        <v>0.96296296296296291</v>
      </c>
      <c r="S9" s="26"/>
      <c r="T9" s="27" t="s">
        <v>265</v>
      </c>
      <c r="U9" s="6">
        <v>6011</v>
      </c>
      <c r="V9" s="6">
        <v>6912</v>
      </c>
      <c r="W9" s="28">
        <v>0.8696469907407407</v>
      </c>
      <c r="X9" s="6">
        <f>SUM(X36:X44)</f>
        <v>54</v>
      </c>
      <c r="Y9" s="6">
        <f>SUM(Y36:Y44)</f>
        <v>63</v>
      </c>
      <c r="Z9" s="29">
        <f t="shared" si="2"/>
        <v>0.8571428571428571</v>
      </c>
    </row>
    <row r="10" spans="1:26" ht="15" customHeight="1" x14ac:dyDescent="0.3">
      <c r="A10" s="30"/>
      <c r="B10" s="22" t="s">
        <v>266</v>
      </c>
      <c r="C10" s="23">
        <v>2489</v>
      </c>
      <c r="D10" s="23">
        <v>2496</v>
      </c>
      <c r="E10" s="24">
        <v>0.99719551282051277</v>
      </c>
      <c r="F10" s="23">
        <f>SUM(F45:F47)</f>
        <v>21</v>
      </c>
      <c r="G10" s="23">
        <f>SUM(G45:G47)</f>
        <v>21</v>
      </c>
      <c r="H10" s="25">
        <f t="shared" si="0"/>
        <v>1</v>
      </c>
      <c r="J10" s="30"/>
      <c r="K10" s="22" t="s">
        <v>266</v>
      </c>
      <c r="L10" s="23">
        <v>2683</v>
      </c>
      <c r="M10" s="23">
        <v>2721</v>
      </c>
      <c r="N10" s="24">
        <v>0.98603454612274899</v>
      </c>
      <c r="O10" s="23">
        <f>SUM(O45:O47)</f>
        <v>36</v>
      </c>
      <c r="P10" s="23">
        <f>SUM(P46:P48)</f>
        <v>36</v>
      </c>
      <c r="Q10" s="25">
        <f t="shared" si="1"/>
        <v>1</v>
      </c>
      <c r="S10" s="30"/>
      <c r="T10" s="22" t="s">
        <v>266</v>
      </c>
      <c r="U10" s="23">
        <v>2205</v>
      </c>
      <c r="V10" s="23">
        <v>2304</v>
      </c>
      <c r="W10" s="24">
        <v>0.95703125</v>
      </c>
      <c r="X10" s="23">
        <f>SUM(X45:X47)</f>
        <v>20</v>
      </c>
      <c r="Y10" s="23">
        <f>SUM(Y46:Y48)</f>
        <v>21</v>
      </c>
      <c r="Z10" s="25">
        <f t="shared" si="2"/>
        <v>0.95238095238095233</v>
      </c>
    </row>
    <row r="11" spans="1:26" ht="15" customHeight="1" x14ac:dyDescent="0.3">
      <c r="A11" s="31"/>
      <c r="B11" s="27" t="s">
        <v>267</v>
      </c>
      <c r="C11" s="6">
        <v>5677</v>
      </c>
      <c r="D11" s="6">
        <v>6656</v>
      </c>
      <c r="E11" s="28">
        <v>0.85291466346153844</v>
      </c>
      <c r="F11" s="6">
        <f>SUM(F49:F56)</f>
        <v>38</v>
      </c>
      <c r="G11" s="6">
        <f>SUM(G49:G56)</f>
        <v>56</v>
      </c>
      <c r="H11" s="29">
        <f t="shared" si="0"/>
        <v>0.6785714285714286</v>
      </c>
      <c r="J11" s="32"/>
      <c r="K11" s="27" t="s">
        <v>268</v>
      </c>
      <c r="L11" s="6">
        <v>901</v>
      </c>
      <c r="M11" s="6">
        <v>907</v>
      </c>
      <c r="N11" s="28">
        <v>0.99338478500551264</v>
      </c>
      <c r="O11" s="6">
        <f>O48</f>
        <v>12</v>
      </c>
      <c r="P11" s="6">
        <f>P48</f>
        <v>12</v>
      </c>
      <c r="Q11" s="29">
        <f>O11/P11</f>
        <v>1</v>
      </c>
      <c r="S11" s="32"/>
      <c r="T11" s="27" t="s">
        <v>268</v>
      </c>
      <c r="U11" s="6">
        <v>745</v>
      </c>
      <c r="V11" s="6">
        <v>768</v>
      </c>
      <c r="W11" s="33">
        <v>0.97005208333333337</v>
      </c>
      <c r="X11" s="6">
        <f>X48</f>
        <v>7</v>
      </c>
      <c r="Y11" s="6">
        <f>Y48</f>
        <v>7</v>
      </c>
      <c r="Z11" s="29">
        <f>X11/Y11</f>
        <v>1</v>
      </c>
    </row>
    <row r="12" spans="1:26" ht="15" customHeight="1" x14ac:dyDescent="0.3">
      <c r="A12" s="34"/>
      <c r="B12" s="22" t="s">
        <v>269</v>
      </c>
      <c r="C12" s="23">
        <v>1453</v>
      </c>
      <c r="D12" s="23">
        <v>1664</v>
      </c>
      <c r="E12" s="24">
        <v>0.87319711538461542</v>
      </c>
      <c r="F12" s="23">
        <f>SUM(F58:F59)</f>
        <v>9</v>
      </c>
      <c r="G12" s="23">
        <f>SUM(G58:G59)</f>
        <v>14</v>
      </c>
      <c r="H12" s="25">
        <f t="shared" si="0"/>
        <v>0.6428571428571429</v>
      </c>
      <c r="J12" s="31"/>
      <c r="K12" s="22" t="s">
        <v>270</v>
      </c>
      <c r="L12" s="23">
        <v>6152</v>
      </c>
      <c r="M12" s="23">
        <v>6349</v>
      </c>
      <c r="N12" s="24">
        <v>0.96897149157347617</v>
      </c>
      <c r="O12" s="23">
        <f>SUM(O50:O56)</f>
        <v>84</v>
      </c>
      <c r="P12" s="23">
        <f>SUM(P50:P56)</f>
        <v>84</v>
      </c>
      <c r="Q12" s="25">
        <f>O12/P12</f>
        <v>1</v>
      </c>
      <c r="S12" s="31"/>
      <c r="T12" s="22" t="s">
        <v>270</v>
      </c>
      <c r="U12" s="23">
        <v>4622</v>
      </c>
      <c r="V12" s="23">
        <v>5376</v>
      </c>
      <c r="W12" s="24">
        <v>0.85974702380952384</v>
      </c>
      <c r="X12" s="23">
        <f>SUM(X50:X56)</f>
        <v>41</v>
      </c>
      <c r="Y12" s="23">
        <f>SUM(Y50:Y56)</f>
        <v>49</v>
      </c>
      <c r="Z12" s="25">
        <f>X12/Y12</f>
        <v>0.83673469387755106</v>
      </c>
    </row>
    <row r="13" spans="1:26" ht="15" customHeight="1" x14ac:dyDescent="0.3">
      <c r="A13" s="35"/>
      <c r="B13" s="27" t="s">
        <v>271</v>
      </c>
      <c r="C13" s="6">
        <v>5221</v>
      </c>
      <c r="D13" s="6">
        <v>5762</v>
      </c>
      <c r="E13" s="28">
        <v>0.90610898993405065</v>
      </c>
      <c r="F13" s="6">
        <f>SUM(F61:F67)</f>
        <v>43</v>
      </c>
      <c r="G13" s="6">
        <f>SUM(G61:G67)</f>
        <v>49</v>
      </c>
      <c r="H13" s="29">
        <f t="shared" si="0"/>
        <v>0.87755102040816324</v>
      </c>
      <c r="J13" s="36"/>
      <c r="K13" s="37" t="s">
        <v>272</v>
      </c>
      <c r="L13" s="38">
        <v>895</v>
      </c>
      <c r="M13" s="38">
        <v>907</v>
      </c>
      <c r="N13" s="39">
        <v>0.98676957001102539</v>
      </c>
      <c r="O13" s="38">
        <f>O58</f>
        <v>12</v>
      </c>
      <c r="P13" s="38">
        <f>P58</f>
        <v>12</v>
      </c>
      <c r="Q13" s="40">
        <f>O13/P13</f>
        <v>1</v>
      </c>
      <c r="S13" s="36"/>
      <c r="T13" s="37" t="s">
        <v>272</v>
      </c>
      <c r="U13" s="38">
        <v>728</v>
      </c>
      <c r="V13" s="38">
        <v>768</v>
      </c>
      <c r="W13" s="39">
        <v>0.94791666666666663</v>
      </c>
      <c r="X13" s="38">
        <f>X58</f>
        <v>7</v>
      </c>
      <c r="Y13" s="38">
        <f>Y58</f>
        <v>7</v>
      </c>
      <c r="Z13" s="40">
        <f>X13/Y13</f>
        <v>1</v>
      </c>
    </row>
    <row r="14" spans="1:26" ht="15" customHeight="1" x14ac:dyDescent="0.3">
      <c r="A14" s="36"/>
      <c r="B14" s="41" t="s">
        <v>272</v>
      </c>
      <c r="C14" s="42">
        <v>823</v>
      </c>
      <c r="D14" s="42">
        <v>832</v>
      </c>
      <c r="E14" s="43">
        <v>0.98918269230769229</v>
      </c>
      <c r="F14" s="42">
        <f>F69</f>
        <v>7</v>
      </c>
      <c r="G14" s="42">
        <f>G69</f>
        <v>7</v>
      </c>
      <c r="H14" s="44">
        <f>F14/G14</f>
        <v>1</v>
      </c>
      <c r="J14" s="45" t="s">
        <v>273</v>
      </c>
      <c r="K14" s="12"/>
      <c r="L14" s="13"/>
      <c r="M14" s="13"/>
      <c r="N14" s="14"/>
      <c r="O14" s="13"/>
      <c r="P14" s="13"/>
      <c r="Q14" s="14"/>
      <c r="S14" s="45" t="s">
        <v>273</v>
      </c>
      <c r="T14" s="12"/>
      <c r="U14" s="13"/>
      <c r="V14" s="13"/>
      <c r="W14" s="14"/>
      <c r="X14" s="13"/>
      <c r="Y14" s="13"/>
      <c r="Z14" s="14"/>
    </row>
    <row r="15" spans="1:26" ht="15" customHeight="1" x14ac:dyDescent="0.3">
      <c r="A15" s="45" t="s">
        <v>273</v>
      </c>
      <c r="B15" s="18"/>
      <c r="C15" s="14"/>
      <c r="D15" s="14"/>
      <c r="E15" s="19"/>
      <c r="F15" s="14"/>
      <c r="G15" s="14"/>
      <c r="H15" s="19"/>
      <c r="J15" s="46"/>
      <c r="K15" s="46"/>
      <c r="L15" s="47"/>
      <c r="M15" s="47"/>
      <c r="N15" s="6"/>
      <c r="O15" s="47"/>
      <c r="P15" s="47"/>
      <c r="Q15" s="6"/>
      <c r="S15" s="46"/>
      <c r="T15" s="46"/>
      <c r="U15" s="47"/>
      <c r="V15" s="47"/>
      <c r="W15" s="6"/>
      <c r="X15" s="47"/>
      <c r="Y15" s="47"/>
      <c r="Z15" s="6"/>
    </row>
    <row r="16" spans="1:26" ht="15" customHeight="1" x14ac:dyDescent="0.3">
      <c r="A16" s="46"/>
      <c r="B16" s="46"/>
      <c r="C16" s="47"/>
      <c r="D16" s="47"/>
      <c r="E16" s="6"/>
      <c r="F16" s="47"/>
      <c r="G16" s="47"/>
      <c r="H16" s="6"/>
      <c r="J16" s="46"/>
      <c r="K16" s="46"/>
      <c r="L16" s="47"/>
      <c r="M16" s="47"/>
      <c r="N16" s="6"/>
      <c r="O16" s="47"/>
      <c r="P16" s="47"/>
      <c r="Q16" s="6"/>
      <c r="S16" s="46"/>
      <c r="T16" s="46"/>
      <c r="U16" s="47"/>
      <c r="V16" s="47"/>
      <c r="W16" s="6"/>
      <c r="X16" s="47"/>
      <c r="Y16" s="47"/>
      <c r="Z16" s="6"/>
    </row>
    <row r="17" spans="1:26" ht="15" customHeight="1" x14ac:dyDescent="0.3">
      <c r="A17" s="108"/>
      <c r="B17" s="108" t="s">
        <v>274</v>
      </c>
      <c r="C17" s="110" t="s">
        <v>258</v>
      </c>
      <c r="D17" s="110"/>
      <c r="E17" s="110"/>
      <c r="F17" s="110" t="s">
        <v>259</v>
      </c>
      <c r="G17" s="110"/>
      <c r="H17" s="110"/>
      <c r="J17" s="108"/>
      <c r="K17" s="108" t="s">
        <v>274</v>
      </c>
      <c r="L17" s="110" t="s">
        <v>258</v>
      </c>
      <c r="M17" s="110"/>
      <c r="N17" s="110"/>
      <c r="O17" s="110" t="str">
        <f>O5</f>
        <v>Your EPI</v>
      </c>
      <c r="P17" s="110"/>
      <c r="Q17" s="110"/>
      <c r="S17" s="108"/>
      <c r="T17" s="108" t="s">
        <v>274</v>
      </c>
      <c r="U17" s="110" t="s">
        <v>258</v>
      </c>
      <c r="V17" s="110"/>
      <c r="W17" s="110"/>
      <c r="X17" s="110" t="s">
        <v>0</v>
      </c>
      <c r="Y17" s="110"/>
      <c r="Z17" s="110"/>
    </row>
    <row r="18" spans="1:26" ht="15" customHeight="1" x14ac:dyDescent="0.3">
      <c r="A18" s="109"/>
      <c r="B18" s="109"/>
      <c r="C18" s="15" t="s">
        <v>260</v>
      </c>
      <c r="D18" s="15" t="s">
        <v>261</v>
      </c>
      <c r="E18" s="16" t="s">
        <v>262</v>
      </c>
      <c r="F18" s="15" t="s">
        <v>260</v>
      </c>
      <c r="G18" s="15" t="s">
        <v>261</v>
      </c>
      <c r="H18" s="16" t="s">
        <v>262</v>
      </c>
      <c r="J18" s="109"/>
      <c r="K18" s="109"/>
      <c r="L18" s="15" t="s">
        <v>260</v>
      </c>
      <c r="M18" s="15" t="s">
        <v>261</v>
      </c>
      <c r="N18" s="16" t="s">
        <v>262</v>
      </c>
      <c r="O18" s="15" t="s">
        <v>260</v>
      </c>
      <c r="P18" s="15" t="s">
        <v>261</v>
      </c>
      <c r="Q18" s="16" t="s">
        <v>262</v>
      </c>
      <c r="S18" s="109"/>
      <c r="T18" s="109"/>
      <c r="U18" s="15" t="s">
        <v>260</v>
      </c>
      <c r="V18" s="15" t="s">
        <v>261</v>
      </c>
      <c r="W18" s="16" t="s">
        <v>262</v>
      </c>
      <c r="X18" s="15" t="s">
        <v>260</v>
      </c>
      <c r="Y18" s="15" t="s">
        <v>261</v>
      </c>
      <c r="Z18" s="16" t="s">
        <v>262</v>
      </c>
    </row>
    <row r="19" spans="1:26" x14ac:dyDescent="0.3">
      <c r="A19" s="48" t="s">
        <v>275</v>
      </c>
      <c r="B19" s="49"/>
      <c r="C19" s="49"/>
      <c r="D19" s="49"/>
      <c r="E19" s="49"/>
      <c r="F19" s="49"/>
      <c r="G19" s="49"/>
      <c r="H19" s="50"/>
      <c r="J19" s="84" t="s">
        <v>275</v>
      </c>
      <c r="K19" s="85"/>
      <c r="L19" s="85"/>
      <c r="M19" s="85"/>
      <c r="N19" s="86"/>
      <c r="O19" s="85"/>
      <c r="P19" s="85"/>
      <c r="Q19" s="86"/>
      <c r="S19" s="48" t="s">
        <v>275</v>
      </c>
      <c r="T19" s="49"/>
      <c r="U19" s="49"/>
      <c r="V19" s="49"/>
      <c r="W19" s="49"/>
      <c r="X19" s="49"/>
      <c r="Y19" s="49"/>
      <c r="Z19" s="50"/>
    </row>
    <row r="20" spans="1:26" x14ac:dyDescent="0.3">
      <c r="A20" s="17"/>
      <c r="B20" s="51" t="s">
        <v>276</v>
      </c>
      <c r="C20" s="6">
        <v>797</v>
      </c>
      <c r="D20" s="6">
        <v>832</v>
      </c>
      <c r="E20" s="52">
        <v>0.95793269230769229</v>
      </c>
      <c r="F20" s="6" cm="1">
        <f t="array" ref="F20">SUM(COUNTIFS('Teacher Candidate'!I:I,{"To a moderate extent","To a great extent"},'Teacher Candidate'!E:E,{"100"}))</f>
        <v>7</v>
      </c>
      <c r="G20" s="6" cm="1">
        <f t="array" ref="G20">COUNTIF('Teacher Candidate'!E:E,{"100"})</f>
        <v>7</v>
      </c>
      <c r="H20" s="29">
        <f>F20/G20</f>
        <v>1</v>
      </c>
      <c r="J20" s="53"/>
      <c r="K20" s="51" t="s">
        <v>276</v>
      </c>
      <c r="L20" s="6">
        <v>891</v>
      </c>
      <c r="M20" s="6">
        <v>907</v>
      </c>
      <c r="N20" s="29">
        <v>0.98235942668136711</v>
      </c>
      <c r="O20" s="6" cm="1">
        <f t="array" ref="O20">SUM(COUNTIFS('Candidate Supervisor'!K:K,{"To a moderate extent","To a great extent"},'Candidate Supervisor'!G:G,{"100"}))</f>
        <v>12</v>
      </c>
      <c r="P20" s="6" cm="1">
        <f t="array" ref="P20">COUNTIF('Candidate Supervisor'!G:G,{"100"})</f>
        <v>12</v>
      </c>
      <c r="Q20" s="29">
        <f>O20/P20</f>
        <v>1</v>
      </c>
      <c r="S20" s="53"/>
      <c r="T20" s="51" t="s">
        <v>276</v>
      </c>
      <c r="U20" s="6">
        <v>721</v>
      </c>
      <c r="V20" s="6">
        <v>768</v>
      </c>
      <c r="W20" s="33">
        <v>0.93880208333333337</v>
      </c>
      <c r="X20" s="6" cm="1">
        <f t="array" ref="X20">SUM(COUNTIFS('Cooperating Teacher'!K:K,{"To a moderate extent","To a great extent"},'Cooperating Teacher'!G:G,{"100"}))</f>
        <v>7</v>
      </c>
      <c r="Y20" s="6" cm="1">
        <f t="array" ref="Y20">COUNTIF('Cooperating Teacher'!G:G,{"100"})</f>
        <v>7</v>
      </c>
      <c r="Z20" s="29">
        <f>X20/Y20</f>
        <v>1</v>
      </c>
    </row>
    <row r="21" spans="1:26" x14ac:dyDescent="0.3">
      <c r="A21" s="17"/>
      <c r="B21" s="54" t="s">
        <v>277</v>
      </c>
      <c r="C21" s="23">
        <v>806</v>
      </c>
      <c r="D21" s="23">
        <v>832</v>
      </c>
      <c r="E21" s="55">
        <v>0.96875</v>
      </c>
      <c r="F21" s="23" cm="1">
        <f t="array" ref="F21">SUM(COUNTIFS('Teacher Candidate'!J:J,{"To a moderate extent","To a great extent"},'Teacher Candidate'!E:E,{"100"}))</f>
        <v>7</v>
      </c>
      <c r="G21" s="23">
        <f>G20</f>
        <v>7</v>
      </c>
      <c r="H21" s="25">
        <f t="shared" ref="H21:H24" si="3">F21/G21</f>
        <v>1</v>
      </c>
      <c r="J21" s="56"/>
      <c r="K21" s="54" t="s">
        <v>277</v>
      </c>
      <c r="L21" s="23">
        <v>893</v>
      </c>
      <c r="M21" s="23">
        <v>907</v>
      </c>
      <c r="N21" s="25">
        <v>0.9845644983461963</v>
      </c>
      <c r="O21" s="23" cm="1">
        <f t="array" ref="O21">SUM(COUNTIFS('Candidate Supervisor'!L:L,{"To a moderate extent","To a great extent"},'Candidate Supervisor'!G:G,{"100"}))</f>
        <v>12</v>
      </c>
      <c r="P21" s="23">
        <f>P$20</f>
        <v>12</v>
      </c>
      <c r="Q21" s="25">
        <f t="shared" ref="Q21:Q24" si="4">O21/P21</f>
        <v>1</v>
      </c>
      <c r="S21" s="56"/>
      <c r="T21" s="54" t="s">
        <v>277</v>
      </c>
      <c r="U21" s="23">
        <v>736</v>
      </c>
      <c r="V21" s="23">
        <v>768</v>
      </c>
      <c r="W21" s="57">
        <v>0.95833333333333337</v>
      </c>
      <c r="X21" s="23" cm="1">
        <f t="array" ref="X21">SUM(COUNTIFS('Cooperating Teacher'!L:L,{"To a moderate extent","To a great extent"},'Cooperating Teacher'!G:G,{"100"}))</f>
        <v>7</v>
      </c>
      <c r="Y21" s="23">
        <f>Y$20</f>
        <v>7</v>
      </c>
      <c r="Z21" s="25">
        <f t="shared" ref="Z21:Z24" si="5">X21/Y21</f>
        <v>1</v>
      </c>
    </row>
    <row r="22" spans="1:26" x14ac:dyDescent="0.3">
      <c r="A22" s="17"/>
      <c r="B22" s="51" t="s">
        <v>278</v>
      </c>
      <c r="C22" s="6">
        <v>759</v>
      </c>
      <c r="D22" s="6">
        <v>832</v>
      </c>
      <c r="E22" s="52">
        <v>0.91225961538461542</v>
      </c>
      <c r="F22" s="6" cm="1">
        <f t="array" ref="F22">SUM(COUNTIFS('Teacher Candidate'!K:K,{"To a moderate extent","To a great extent"},'Teacher Candidate'!E:E,{"100"}))</f>
        <v>7</v>
      </c>
      <c r="G22" s="6">
        <f>G20</f>
        <v>7</v>
      </c>
      <c r="H22" s="29">
        <f t="shared" si="3"/>
        <v>1</v>
      </c>
      <c r="J22" s="56"/>
      <c r="K22" s="51" t="s">
        <v>278</v>
      </c>
      <c r="L22" s="6">
        <v>830</v>
      </c>
      <c r="M22" s="6">
        <v>907</v>
      </c>
      <c r="N22" s="29">
        <v>0.91510474090407934</v>
      </c>
      <c r="O22" s="6" cm="1">
        <f t="array" ref="O22">SUM(COUNTIFS('Candidate Supervisor'!M:M,{"To a moderate extent","To a great extent"},'Candidate Supervisor'!G:G,{"100"}))</f>
        <v>12</v>
      </c>
      <c r="P22" s="6">
        <f t="shared" ref="P22:P24" si="6">P$20</f>
        <v>12</v>
      </c>
      <c r="Q22" s="29">
        <f t="shared" si="4"/>
        <v>1</v>
      </c>
      <c r="S22" s="56"/>
      <c r="T22" s="51" t="s">
        <v>278</v>
      </c>
      <c r="U22" s="6">
        <v>653</v>
      </c>
      <c r="V22" s="6">
        <v>768</v>
      </c>
      <c r="W22" s="33">
        <v>0.85026041666666663</v>
      </c>
      <c r="X22" s="6" cm="1">
        <f t="array" ref="X22">SUM(COUNTIFS('Cooperating Teacher'!M:M,{"To a moderate extent","To a great extent"},'Cooperating Teacher'!G:G,{"100"}))</f>
        <v>7</v>
      </c>
      <c r="Y22" s="6">
        <f t="shared" ref="Y22:Y24" si="7">Y$20</f>
        <v>7</v>
      </c>
      <c r="Z22" s="29">
        <f t="shared" si="5"/>
        <v>1</v>
      </c>
    </row>
    <row r="23" spans="1:26" x14ac:dyDescent="0.3">
      <c r="A23" s="17"/>
      <c r="B23" s="54" t="s">
        <v>279</v>
      </c>
      <c r="C23" s="23">
        <v>827</v>
      </c>
      <c r="D23" s="23">
        <v>832</v>
      </c>
      <c r="E23" s="55">
        <v>0.99399038461538458</v>
      </c>
      <c r="F23" s="23" cm="1">
        <f t="array" ref="F23">SUM(COUNTIFS('Teacher Candidate'!L:L,{"To a moderate extent","To a great extent"},'Teacher Candidate'!E:E,{"100"}))</f>
        <v>7</v>
      </c>
      <c r="G23" s="23">
        <f>G20</f>
        <v>7</v>
      </c>
      <c r="H23" s="25">
        <f t="shared" si="3"/>
        <v>1</v>
      </c>
      <c r="J23" s="56"/>
      <c r="K23" s="54" t="s">
        <v>279</v>
      </c>
      <c r="L23" s="23">
        <v>897</v>
      </c>
      <c r="M23" s="23">
        <v>907</v>
      </c>
      <c r="N23" s="25">
        <v>0.98897464167585447</v>
      </c>
      <c r="O23" s="23" cm="1">
        <f t="array" ref="O23">SUM(COUNTIFS('Candidate Supervisor'!N:N,{"To a moderate extent","To a great extent"},'Candidate Supervisor'!G:G,{"100"}))</f>
        <v>12</v>
      </c>
      <c r="P23" s="23">
        <f t="shared" si="6"/>
        <v>12</v>
      </c>
      <c r="Q23" s="25">
        <f t="shared" si="4"/>
        <v>1</v>
      </c>
      <c r="S23" s="56"/>
      <c r="T23" s="54" t="s">
        <v>279</v>
      </c>
      <c r="U23" s="23">
        <v>743</v>
      </c>
      <c r="V23" s="23">
        <v>768</v>
      </c>
      <c r="W23" s="57">
        <v>0.96744791666666663</v>
      </c>
      <c r="X23" s="23" cm="1">
        <f t="array" ref="X23">SUM(COUNTIFS('Cooperating Teacher'!N:N,{"To a moderate extent","To a great extent"},'Cooperating Teacher'!G:G,{"100"}))</f>
        <v>7</v>
      </c>
      <c r="Y23" s="23">
        <f t="shared" si="7"/>
        <v>7</v>
      </c>
      <c r="Z23" s="25">
        <f t="shared" si="5"/>
        <v>1</v>
      </c>
    </row>
    <row r="24" spans="1:26" x14ac:dyDescent="0.3">
      <c r="A24" s="17"/>
      <c r="B24" s="51" t="s">
        <v>280</v>
      </c>
      <c r="C24" s="6">
        <v>820</v>
      </c>
      <c r="D24" s="6">
        <v>832</v>
      </c>
      <c r="E24" s="52">
        <v>0.98557692307692313</v>
      </c>
      <c r="F24" s="6" cm="1">
        <f t="array" ref="F24">SUM(COUNTIFS('Teacher Candidate'!M:M,{"To a moderate extent","To a great extent"},'Teacher Candidate'!E:E,{"100"}))</f>
        <v>7</v>
      </c>
      <c r="G24" s="6">
        <f>G20</f>
        <v>7</v>
      </c>
      <c r="H24" s="29">
        <f t="shared" si="3"/>
        <v>1</v>
      </c>
      <c r="J24" s="58"/>
      <c r="K24" s="51" t="s">
        <v>280</v>
      </c>
      <c r="L24" s="6">
        <v>897</v>
      </c>
      <c r="M24" s="6">
        <v>907</v>
      </c>
      <c r="N24" s="29">
        <v>0.98897464167585447</v>
      </c>
      <c r="O24" s="6" cm="1">
        <f t="array" ref="O24">SUM(COUNTIFS('Candidate Supervisor'!O:O,{"To a moderate extent","To a great extent"},'Candidate Supervisor'!G:G,{"100"}))</f>
        <v>12</v>
      </c>
      <c r="P24" s="6">
        <f t="shared" si="6"/>
        <v>12</v>
      </c>
      <c r="Q24" s="29">
        <f t="shared" si="4"/>
        <v>1</v>
      </c>
      <c r="S24" s="58"/>
      <c r="T24" s="51" t="s">
        <v>280</v>
      </c>
      <c r="U24" s="6">
        <v>731</v>
      </c>
      <c r="V24" s="6">
        <v>768</v>
      </c>
      <c r="W24" s="28">
        <v>0.95182291666666663</v>
      </c>
      <c r="X24" s="6" cm="1">
        <f t="array" ref="X24">SUM(COUNTIFS('Cooperating Teacher'!O:O,{"To a moderate extent","To a great extent"},'Cooperating Teacher'!G:G,{"100"}))</f>
        <v>6</v>
      </c>
      <c r="Y24" s="6">
        <f t="shared" si="7"/>
        <v>7</v>
      </c>
      <c r="Z24" s="29">
        <f t="shared" si="5"/>
        <v>0.8571428571428571</v>
      </c>
    </row>
    <row r="25" spans="1:26" x14ac:dyDescent="0.3">
      <c r="A25" s="48" t="s">
        <v>281</v>
      </c>
      <c r="B25" s="49"/>
      <c r="C25" s="49"/>
      <c r="D25" s="49"/>
      <c r="E25" s="49"/>
      <c r="F25" s="49"/>
      <c r="G25" s="49"/>
      <c r="H25" s="50"/>
      <c r="J25" s="84" t="s">
        <v>281</v>
      </c>
      <c r="K25" s="85"/>
      <c r="L25" s="85"/>
      <c r="M25" s="85"/>
      <c r="N25" s="86"/>
      <c r="O25" s="85"/>
      <c r="P25" s="85"/>
      <c r="Q25" s="86"/>
      <c r="S25" s="48" t="s">
        <v>281</v>
      </c>
      <c r="T25" s="49"/>
      <c r="U25" s="49"/>
      <c r="V25" s="49"/>
      <c r="W25" s="49"/>
      <c r="X25" s="49"/>
      <c r="Y25" s="49"/>
      <c r="Z25" s="50"/>
    </row>
    <row r="26" spans="1:26" x14ac:dyDescent="0.3">
      <c r="A26" s="17"/>
      <c r="B26" s="51" t="s">
        <v>283</v>
      </c>
      <c r="C26" s="6">
        <v>616</v>
      </c>
      <c r="D26" s="6">
        <v>832</v>
      </c>
      <c r="E26" s="52">
        <v>0.74038461538461542</v>
      </c>
      <c r="F26" s="6" cm="1">
        <f t="array" ref="F26">SUM(COUNTIFS('Teacher Candidate'!N:N,{"To a moderate extent","To a great extent"},'Teacher Candidate'!E:E,{"100"}))</f>
        <v>6</v>
      </c>
      <c r="G26" s="6">
        <f>G20</f>
        <v>7</v>
      </c>
      <c r="H26" s="29">
        <f t="shared" ref="H26:H31" si="8">F26/G26</f>
        <v>0.8571428571428571</v>
      </c>
      <c r="J26" s="56"/>
      <c r="K26" s="51" t="s">
        <v>283</v>
      </c>
      <c r="L26" s="6">
        <v>690</v>
      </c>
      <c r="M26" s="6">
        <v>907</v>
      </c>
      <c r="N26" s="29">
        <v>0.76074972436604194</v>
      </c>
      <c r="O26" s="6" cm="1">
        <f t="array" ref="O26">SUM(COUNTIFS('Candidate Supervisor'!P:P,{"To a moderate extent","To a great extent"},'Candidate Supervisor'!G:G,{"100"}))</f>
        <v>9</v>
      </c>
      <c r="P26" s="6">
        <f t="shared" ref="P26:P31" si="9">P$20</f>
        <v>12</v>
      </c>
      <c r="Q26" s="29">
        <f t="shared" ref="Q26:Q31" si="10">O26/P26</f>
        <v>0.75</v>
      </c>
      <c r="S26" s="56"/>
      <c r="T26" s="51" t="s">
        <v>283</v>
      </c>
      <c r="U26" s="6">
        <v>465</v>
      </c>
      <c r="V26" s="6">
        <v>768</v>
      </c>
      <c r="W26" s="33">
        <v>0.60546875</v>
      </c>
      <c r="X26" s="6" cm="1">
        <f t="array" ref="X26">SUM(COUNTIFS('Cooperating Teacher'!P:P,{"To a moderate extent","To a great extent"},'Cooperating Teacher'!G:G,{"100"}))</f>
        <v>0</v>
      </c>
      <c r="Y26" s="6">
        <f t="shared" ref="Y26:Y31" si="11">Y$20</f>
        <v>7</v>
      </c>
      <c r="Z26" s="29">
        <f t="shared" ref="Z26:Z31" si="12">X26/Y26</f>
        <v>0</v>
      </c>
    </row>
    <row r="27" spans="1:26" x14ac:dyDescent="0.3">
      <c r="A27" s="17"/>
      <c r="B27" s="54" t="s">
        <v>332</v>
      </c>
      <c r="C27" s="23">
        <v>789</v>
      </c>
      <c r="D27" s="23">
        <v>832</v>
      </c>
      <c r="E27" s="55">
        <v>0.94831730769230771</v>
      </c>
      <c r="F27" s="23" cm="1">
        <f t="array" ref="F27">SUM(COUNTIFS('Teacher Candidate'!O:O,{"To a moderate extent","To a great extent"},'Teacher Candidate'!E:E,{"100"}))</f>
        <v>7</v>
      </c>
      <c r="G27" s="23">
        <f>G20</f>
        <v>7</v>
      </c>
      <c r="H27" s="25">
        <f>F27/G27</f>
        <v>1</v>
      </c>
      <c r="J27" s="56"/>
      <c r="K27" s="54" t="s">
        <v>332</v>
      </c>
      <c r="L27" s="23">
        <v>863</v>
      </c>
      <c r="M27" s="23">
        <v>907</v>
      </c>
      <c r="N27" s="25">
        <v>0.95148842337375961</v>
      </c>
      <c r="O27" s="23" cm="1">
        <f t="array" ref="O27">SUM(COUNTIFS('Candidate Supervisor'!Q:Q,{"To a moderate extent","To a great extent"},'Candidate Supervisor'!G:G,{"100"}))</f>
        <v>12</v>
      </c>
      <c r="P27" s="23">
        <f t="shared" si="9"/>
        <v>12</v>
      </c>
      <c r="Q27" s="25">
        <f t="shared" si="10"/>
        <v>1</v>
      </c>
      <c r="S27" s="56"/>
      <c r="T27" s="54" t="s">
        <v>332</v>
      </c>
      <c r="U27" s="23">
        <v>692</v>
      </c>
      <c r="V27" s="23"/>
      <c r="W27" s="57"/>
      <c r="X27" s="23" cm="1">
        <f t="array" ref="X27">SUM(COUNTIFS('Cooperating Teacher'!Q:Q,{"To a moderate extent","To a great extent"},'Cooperating Teacher'!G:G,{"100"}))</f>
        <v>6</v>
      </c>
      <c r="Y27" s="23"/>
      <c r="Z27" s="25"/>
    </row>
    <row r="28" spans="1:26" x14ac:dyDescent="0.3">
      <c r="A28" s="17"/>
      <c r="B28" s="51" t="s">
        <v>333</v>
      </c>
      <c r="C28" s="6">
        <v>796</v>
      </c>
      <c r="D28" s="6">
        <v>832</v>
      </c>
      <c r="E28" s="52">
        <v>0.95673076923076927</v>
      </c>
      <c r="F28" s="6" cm="1">
        <f t="array" ref="F28">SUM(COUNTIFS('Teacher Candidate'!P:P,{"To a moderate extent","To a great extent"},'Teacher Candidate'!E:E,{"100"}))</f>
        <v>7</v>
      </c>
      <c r="G28" s="6">
        <f>G20</f>
        <v>7</v>
      </c>
      <c r="H28" s="29">
        <f t="shared" si="8"/>
        <v>1</v>
      </c>
      <c r="J28" s="56"/>
      <c r="K28" s="51" t="s">
        <v>333</v>
      </c>
      <c r="L28" s="6">
        <v>891</v>
      </c>
      <c r="M28" s="6">
        <v>907</v>
      </c>
      <c r="N28" s="29">
        <v>0.98235942668136711</v>
      </c>
      <c r="O28" s="6" cm="1">
        <f t="array" ref="O28">SUM(COUNTIFS('Candidate Supervisor'!R:R,{"To a moderate extent","To a great extent"},'Candidate Supervisor'!G:G,{"100"}))</f>
        <v>12</v>
      </c>
      <c r="P28" s="6">
        <f t="shared" si="9"/>
        <v>12</v>
      </c>
      <c r="Q28" s="29">
        <f t="shared" si="10"/>
        <v>1</v>
      </c>
      <c r="S28" s="56"/>
      <c r="T28" s="51" t="s">
        <v>333</v>
      </c>
      <c r="U28" s="6">
        <v>713</v>
      </c>
      <c r="V28" s="6">
        <v>768</v>
      </c>
      <c r="W28" s="33">
        <v>0.92838541666666663</v>
      </c>
      <c r="X28" s="6" cm="1">
        <f t="array" ref="X28">SUM(COUNTIFS('Cooperating Teacher'!R:R,{"To a moderate extent","To a great extent"},'Cooperating Teacher'!G:G,{"100"}))</f>
        <v>7</v>
      </c>
      <c r="Y28" s="6">
        <f t="shared" si="11"/>
        <v>7</v>
      </c>
      <c r="Z28" s="29">
        <f t="shared" si="12"/>
        <v>1</v>
      </c>
    </row>
    <row r="29" spans="1:26" x14ac:dyDescent="0.3">
      <c r="A29" s="17"/>
      <c r="B29" s="54" t="s">
        <v>282</v>
      </c>
      <c r="C29" s="23">
        <v>768</v>
      </c>
      <c r="D29" s="23">
        <v>832</v>
      </c>
      <c r="E29" s="55">
        <v>0.92307692307692313</v>
      </c>
      <c r="F29" s="23" cm="1">
        <f t="array" ref="F29">SUM(COUNTIFS('Teacher Candidate'!Q:Q,{"To a moderate extent","To a great extent"},'Teacher Candidate'!E:E,{"100"}))</f>
        <v>5</v>
      </c>
      <c r="G29" s="23">
        <f>G20</f>
        <v>7</v>
      </c>
      <c r="H29" s="25">
        <f t="shared" si="8"/>
        <v>0.7142857142857143</v>
      </c>
      <c r="J29" s="56"/>
      <c r="K29" s="54" t="s">
        <v>282</v>
      </c>
      <c r="L29" s="23">
        <v>850</v>
      </c>
      <c r="M29" s="23">
        <v>907</v>
      </c>
      <c r="N29" s="25">
        <v>0.9371554575523704</v>
      </c>
      <c r="O29" s="23" cm="1">
        <f t="array" ref="O29">SUM(COUNTIFS('Candidate Supervisor'!S:S,{"To a moderate extent","To a great extent"},'Candidate Supervisor'!G:G,{"100"}))</f>
        <v>10</v>
      </c>
      <c r="P29" s="23">
        <f t="shared" si="9"/>
        <v>12</v>
      </c>
      <c r="Q29" s="25">
        <f t="shared" si="10"/>
        <v>0.83333333333333337</v>
      </c>
      <c r="S29" s="56"/>
      <c r="T29" s="54" t="s">
        <v>282</v>
      </c>
      <c r="U29" s="23">
        <v>651</v>
      </c>
      <c r="V29" s="23">
        <v>768</v>
      </c>
      <c r="W29" s="57">
        <v>0.84765625</v>
      </c>
      <c r="X29" s="23" cm="1">
        <f t="array" ref="X29">SUM(COUNTIFS('Cooperating Teacher'!S:S,{"To a moderate extent","To a great extent"},'Cooperating Teacher'!G:G,{"100"}))</f>
        <v>5</v>
      </c>
      <c r="Y29" s="23">
        <f t="shared" si="11"/>
        <v>7</v>
      </c>
      <c r="Z29" s="25">
        <f t="shared" si="12"/>
        <v>0.7142857142857143</v>
      </c>
    </row>
    <row r="30" spans="1:26" x14ac:dyDescent="0.3">
      <c r="A30" s="17"/>
      <c r="B30" s="51" t="s">
        <v>284</v>
      </c>
      <c r="C30" s="6">
        <v>716</v>
      </c>
      <c r="D30" s="6">
        <v>832</v>
      </c>
      <c r="E30" s="52">
        <v>0.86057692307692313</v>
      </c>
      <c r="F30" s="6" cm="1">
        <f t="array" ref="F30">SUM(COUNTIFS('Teacher Candidate'!R:R,{"To a moderate extent","To a great extent"},'Teacher Candidate'!E:E,{"100"}))</f>
        <v>6</v>
      </c>
      <c r="G30" s="6">
        <f>G20</f>
        <v>7</v>
      </c>
      <c r="H30" s="29">
        <f t="shared" si="8"/>
        <v>0.8571428571428571</v>
      </c>
      <c r="J30" s="56"/>
      <c r="K30" s="51" t="s">
        <v>284</v>
      </c>
      <c r="L30" s="6">
        <v>855</v>
      </c>
      <c r="M30" s="6">
        <v>907</v>
      </c>
      <c r="N30" s="29">
        <v>0.94266813671444327</v>
      </c>
      <c r="O30" s="6" cm="1">
        <f t="array" ref="O30">SUM(COUNTIFS('Candidate Supervisor'!T:T,{"To a moderate extent","To a great extent"},'Candidate Supervisor'!G:G,{"100"}))</f>
        <v>11</v>
      </c>
      <c r="P30" s="6">
        <f t="shared" si="9"/>
        <v>12</v>
      </c>
      <c r="Q30" s="29">
        <f t="shared" si="10"/>
        <v>0.91666666666666663</v>
      </c>
      <c r="S30" s="56"/>
      <c r="T30" s="51" t="s">
        <v>284</v>
      </c>
      <c r="U30" s="6">
        <v>664</v>
      </c>
      <c r="V30" s="6">
        <v>768</v>
      </c>
      <c r="W30" s="33">
        <v>0.86458333333333337</v>
      </c>
      <c r="X30" s="6" cm="1">
        <f t="array" ref="X30">SUM(COUNTIFS('Cooperating Teacher'!T:T,{"To a moderate extent","To a great extent"},'Cooperating Teacher'!G:G,{"100"}))</f>
        <v>7</v>
      </c>
      <c r="Y30" s="6">
        <f t="shared" si="11"/>
        <v>7</v>
      </c>
      <c r="Z30" s="29">
        <f t="shared" si="12"/>
        <v>1</v>
      </c>
    </row>
    <row r="31" spans="1:26" x14ac:dyDescent="0.3">
      <c r="A31" s="17"/>
      <c r="B31" s="54" t="s">
        <v>285</v>
      </c>
      <c r="C31" s="23">
        <v>795</v>
      </c>
      <c r="D31" s="23">
        <v>832</v>
      </c>
      <c r="E31" s="55">
        <v>0.95552884615384615</v>
      </c>
      <c r="F31" s="23" cm="1">
        <f t="array" ref="F31">SUM(COUNTIFS('Teacher Candidate'!S:S,{"To a moderate extent","To a great extent"},'Teacher Candidate'!E:E,{"100"}))</f>
        <v>7</v>
      </c>
      <c r="G31" s="23">
        <f>G20</f>
        <v>7</v>
      </c>
      <c r="H31" s="25">
        <f t="shared" si="8"/>
        <v>1</v>
      </c>
      <c r="J31" s="56"/>
      <c r="K31" s="54" t="s">
        <v>285</v>
      </c>
      <c r="L31" s="23">
        <v>889</v>
      </c>
      <c r="M31" s="23">
        <v>907</v>
      </c>
      <c r="N31" s="25">
        <v>0.98015435501653803</v>
      </c>
      <c r="O31" s="23" cm="1">
        <f t="array" ref="O31">SUM(COUNTIFS('Candidate Supervisor'!U:U,{"To a moderate extent","To a great extent"},'Candidate Supervisor'!G:G,{"100"}))</f>
        <v>12</v>
      </c>
      <c r="P31" s="23">
        <f t="shared" si="9"/>
        <v>12</v>
      </c>
      <c r="Q31" s="25">
        <f t="shared" si="10"/>
        <v>1</v>
      </c>
      <c r="S31" s="56"/>
      <c r="T31" s="54" t="s">
        <v>285</v>
      </c>
      <c r="U31" s="23">
        <v>721</v>
      </c>
      <c r="V31" s="23">
        <v>768</v>
      </c>
      <c r="W31" s="57">
        <v>0.93880208333333337</v>
      </c>
      <c r="X31" s="23" cm="1">
        <f t="array" ref="X31">SUM(COUNTIFS('Cooperating Teacher'!U:U,{"To a moderate extent","To a great extent"},'Cooperating Teacher'!G:G,{"100"}))</f>
        <v>6</v>
      </c>
      <c r="Y31" s="23">
        <f t="shared" si="11"/>
        <v>7</v>
      </c>
      <c r="Z31" s="25">
        <f t="shared" si="12"/>
        <v>0.8571428571428571</v>
      </c>
    </row>
    <row r="32" spans="1:26" x14ac:dyDescent="0.3">
      <c r="A32" s="48" t="s">
        <v>286</v>
      </c>
      <c r="B32" s="49"/>
      <c r="C32" s="49"/>
      <c r="D32" s="49"/>
      <c r="E32" s="49"/>
      <c r="F32" s="49"/>
      <c r="G32" s="49"/>
      <c r="H32" s="50"/>
      <c r="J32" s="84" t="s">
        <v>286</v>
      </c>
      <c r="K32" s="85"/>
      <c r="L32" s="85"/>
      <c r="M32" s="85"/>
      <c r="N32" s="86"/>
      <c r="O32" s="85"/>
      <c r="P32" s="85"/>
      <c r="Q32" s="86"/>
      <c r="S32" s="48" t="s">
        <v>286</v>
      </c>
      <c r="T32" s="49"/>
      <c r="U32" s="49"/>
      <c r="V32" s="49"/>
      <c r="W32" s="49"/>
      <c r="X32" s="49"/>
      <c r="Y32" s="49"/>
      <c r="Z32" s="50"/>
    </row>
    <row r="33" spans="1:26" x14ac:dyDescent="0.3">
      <c r="A33" s="21"/>
      <c r="B33" s="51" t="s">
        <v>287</v>
      </c>
      <c r="C33" s="6">
        <v>815</v>
      </c>
      <c r="D33" s="6">
        <v>832</v>
      </c>
      <c r="E33" s="52">
        <v>0.97956730769230771</v>
      </c>
      <c r="F33" s="6" cm="1">
        <f t="array" ref="F33">SUM(COUNTIFS('Teacher Candidate'!T:T,{"To a moderate extent","To a great extent"},'Teacher Candidate'!E:E,{"100"}))</f>
        <v>7</v>
      </c>
      <c r="G33" s="6">
        <f>G20</f>
        <v>7</v>
      </c>
      <c r="H33" s="29">
        <f t="shared" ref="H33:H47" si="13">F33/G33</f>
        <v>1</v>
      </c>
      <c r="J33" s="62"/>
      <c r="K33" s="51" t="s">
        <v>287</v>
      </c>
      <c r="L33" s="14">
        <v>893</v>
      </c>
      <c r="M33" s="14">
        <v>907</v>
      </c>
      <c r="N33" s="20">
        <v>0.9845644983461963</v>
      </c>
      <c r="O33" s="14" cm="1">
        <f t="array" ref="O33">SUM(COUNTIFS('Candidate Supervisor'!V:V,{"To a moderate extent","To a great extent"},'Candidate Supervisor'!G:G,{"100"}))</f>
        <v>12</v>
      </c>
      <c r="P33" s="14">
        <f t="shared" ref="P33:P48" si="14">P$20</f>
        <v>12</v>
      </c>
      <c r="Q33" s="20">
        <f t="shared" ref="Q33:Q48" si="15">O33/P33</f>
        <v>1</v>
      </c>
      <c r="S33" s="62"/>
      <c r="T33" s="59" t="s">
        <v>287</v>
      </c>
      <c r="U33" s="14">
        <v>722</v>
      </c>
      <c r="V33" s="14">
        <v>768</v>
      </c>
      <c r="W33" s="63">
        <v>0.94010416666666663</v>
      </c>
      <c r="X33" s="14" cm="1">
        <f t="array" ref="X33">SUM(COUNTIFS('Cooperating Teacher'!V:V,{"To a moderate extent","To a great extent"},'Cooperating Teacher'!G:G,{"100"}))</f>
        <v>7</v>
      </c>
      <c r="Y33" s="14">
        <f t="shared" ref="Y33:Y48" si="16">Y$20</f>
        <v>7</v>
      </c>
      <c r="Z33" s="20">
        <f t="shared" ref="Z33:Z48" si="17">X33/Y33</f>
        <v>1</v>
      </c>
    </row>
    <row r="34" spans="1:26" x14ac:dyDescent="0.3">
      <c r="A34" s="21"/>
      <c r="B34" s="54" t="s">
        <v>288</v>
      </c>
      <c r="C34" s="23">
        <v>819</v>
      </c>
      <c r="D34" s="23">
        <v>832</v>
      </c>
      <c r="E34" s="55">
        <v>0.984375</v>
      </c>
      <c r="F34" s="23" cm="1">
        <f t="array" ref="F34">SUM(COUNTIFS('Teacher Candidate'!U:U,{"To a moderate extent","To a great extent"},'Teacher Candidate'!E:E,{"100"}))</f>
        <v>7</v>
      </c>
      <c r="G34" s="23">
        <f>G20</f>
        <v>7</v>
      </c>
      <c r="H34" s="25">
        <f t="shared" si="13"/>
        <v>1</v>
      </c>
      <c r="J34" s="62"/>
      <c r="K34" s="54" t="s">
        <v>288</v>
      </c>
      <c r="L34" s="23">
        <v>859</v>
      </c>
      <c r="M34" s="23">
        <v>907</v>
      </c>
      <c r="N34" s="25">
        <v>0.94707828004410144</v>
      </c>
      <c r="O34" s="23" cm="1">
        <f t="array" ref="O34">SUM(COUNTIFS('Candidate Supervisor'!W:W,{"To a moderate extent","To a great extent"},'Candidate Supervisor'!G:G,{"100"}))</f>
        <v>11</v>
      </c>
      <c r="P34" s="23">
        <f t="shared" si="14"/>
        <v>12</v>
      </c>
      <c r="Q34" s="25">
        <f t="shared" si="15"/>
        <v>0.91666666666666663</v>
      </c>
      <c r="S34" s="62"/>
      <c r="T34" s="54" t="s">
        <v>288</v>
      </c>
      <c r="U34" s="23">
        <v>705</v>
      </c>
      <c r="V34" s="23">
        <v>768</v>
      </c>
      <c r="W34" s="55">
        <v>0.91796875</v>
      </c>
      <c r="X34" s="23" cm="1">
        <f t="array" ref="X34">SUM(COUNTIFS('Cooperating Teacher'!W:W,{"To a moderate extent","To a great extent"},'Cooperating Teacher'!G:G,{"100"}))</f>
        <v>7</v>
      </c>
      <c r="Y34" s="23">
        <f t="shared" si="16"/>
        <v>7</v>
      </c>
      <c r="Z34" s="25">
        <f t="shared" si="17"/>
        <v>1</v>
      </c>
    </row>
    <row r="35" spans="1:26" x14ac:dyDescent="0.3">
      <c r="A35" s="21"/>
      <c r="B35" s="51" t="s">
        <v>289</v>
      </c>
      <c r="C35" s="6">
        <v>816</v>
      </c>
      <c r="D35" s="6">
        <v>832</v>
      </c>
      <c r="E35" s="52">
        <v>0.98076923076923073</v>
      </c>
      <c r="F35" s="6" cm="1">
        <f t="array" ref="F35">SUM(COUNTIFS('Teacher Candidate'!V:V,{"To a moderate extent","To a great extent"},'Teacher Candidate'!E:E,{"100"}))</f>
        <v>7</v>
      </c>
      <c r="G35" s="6">
        <f>G20</f>
        <v>7</v>
      </c>
      <c r="H35" s="29">
        <f t="shared" si="13"/>
        <v>1</v>
      </c>
      <c r="J35" s="62"/>
      <c r="K35" s="51" t="s">
        <v>289</v>
      </c>
      <c r="L35" s="6">
        <v>892</v>
      </c>
      <c r="M35" s="6">
        <v>907</v>
      </c>
      <c r="N35" s="29">
        <v>0.98346196251378171</v>
      </c>
      <c r="O35" s="6" cm="1">
        <f t="array" ref="O35">SUM(COUNTIFS('Candidate Supervisor'!X:X,{"To a moderate extent","To a great extent"},'Candidate Supervisor'!G:G,{"100"}))</f>
        <v>12</v>
      </c>
      <c r="P35" s="6">
        <f t="shared" si="14"/>
        <v>12</v>
      </c>
      <c r="Q35" s="29">
        <f t="shared" si="15"/>
        <v>1</v>
      </c>
      <c r="S35" s="62"/>
      <c r="T35" s="51" t="s">
        <v>289</v>
      </c>
      <c r="U35" s="6">
        <v>723</v>
      </c>
      <c r="V35" s="6">
        <v>768</v>
      </c>
      <c r="W35" s="52">
        <v>0.94140625</v>
      </c>
      <c r="X35" s="6" cm="1">
        <f t="array" ref="X35">SUM(COUNTIFS('Cooperating Teacher'!X:X,{"To a moderate extent","To a great extent"},'Cooperating Teacher'!G:G,{"100"}))</f>
        <v>6</v>
      </c>
      <c r="Y35" s="6">
        <f t="shared" si="16"/>
        <v>7</v>
      </c>
      <c r="Z35" s="29">
        <f t="shared" si="17"/>
        <v>0.8571428571428571</v>
      </c>
    </row>
    <row r="36" spans="1:26" x14ac:dyDescent="0.3">
      <c r="A36" s="26"/>
      <c r="B36" s="54" t="s">
        <v>290</v>
      </c>
      <c r="C36" s="23">
        <v>820</v>
      </c>
      <c r="D36" s="23">
        <v>832</v>
      </c>
      <c r="E36" s="55">
        <v>0.98557692307692313</v>
      </c>
      <c r="F36" s="23" cm="1">
        <f t="array" ref="F36">SUM(COUNTIFS('Teacher Candidate'!W:W,{"To a moderate extent","To a great extent"},'Teacher Candidate'!E:E,{"100"}))</f>
        <v>7</v>
      </c>
      <c r="G36" s="23">
        <f>G20</f>
        <v>7</v>
      </c>
      <c r="H36" s="25">
        <f t="shared" si="13"/>
        <v>1</v>
      </c>
      <c r="J36" s="64"/>
      <c r="K36" s="65" t="s">
        <v>290</v>
      </c>
      <c r="L36" s="23">
        <v>899</v>
      </c>
      <c r="M36" s="23">
        <v>907</v>
      </c>
      <c r="N36" s="25">
        <v>0.99117971334068355</v>
      </c>
      <c r="O36" s="23" cm="1">
        <f t="array" ref="O36">SUM(COUNTIFS('Candidate Supervisor'!Y:Y,{"To a moderate extent","To a great extent"},'Candidate Supervisor'!G:G,{"100"}))</f>
        <v>12</v>
      </c>
      <c r="P36" s="23">
        <f t="shared" si="14"/>
        <v>12</v>
      </c>
      <c r="Q36" s="25">
        <f t="shared" si="15"/>
        <v>1</v>
      </c>
      <c r="S36" s="64"/>
      <c r="T36" s="54" t="s">
        <v>290</v>
      </c>
      <c r="U36" s="23">
        <v>728</v>
      </c>
      <c r="V36" s="23">
        <v>768</v>
      </c>
      <c r="W36" s="55">
        <v>0.94791666666666663</v>
      </c>
      <c r="X36" s="23" cm="1">
        <f t="array" ref="X36">SUM(COUNTIFS('Cooperating Teacher'!Y:Y,{"To a moderate extent","To a great extent"},'Cooperating Teacher'!G:G,{"100"}))</f>
        <v>7</v>
      </c>
      <c r="Y36" s="23">
        <f t="shared" si="16"/>
        <v>7</v>
      </c>
      <c r="Z36" s="25">
        <f t="shared" si="17"/>
        <v>1</v>
      </c>
    </row>
    <row r="37" spans="1:26" x14ac:dyDescent="0.3">
      <c r="A37" s="26"/>
      <c r="B37" s="51" t="s">
        <v>291</v>
      </c>
      <c r="C37" s="6">
        <v>814</v>
      </c>
      <c r="D37" s="6">
        <v>832</v>
      </c>
      <c r="E37" s="52">
        <v>0.97836538461538458</v>
      </c>
      <c r="F37" s="6" cm="1">
        <f t="array" ref="F37">SUM(COUNTIFS('Teacher Candidate'!X:X,{"To a moderate extent","To a great extent"},'Teacher Candidate'!E:E,{"100"}))</f>
        <v>7</v>
      </c>
      <c r="G37" s="6">
        <f>G20</f>
        <v>7</v>
      </c>
      <c r="H37" s="29">
        <f t="shared" si="13"/>
        <v>1</v>
      </c>
      <c r="J37" s="64"/>
      <c r="K37" s="51" t="s">
        <v>291</v>
      </c>
      <c r="L37" s="6">
        <v>889</v>
      </c>
      <c r="M37" s="6">
        <v>907</v>
      </c>
      <c r="N37" s="29">
        <v>0.98015435501653803</v>
      </c>
      <c r="O37" s="6" cm="1">
        <f t="array" ref="O37">SUM(COUNTIFS('Candidate Supervisor'!Z:Z,{"To a moderate extent","To a great extent"},'Candidate Supervisor'!G:G,{"100"}))</f>
        <v>12</v>
      </c>
      <c r="P37" s="6">
        <f t="shared" si="14"/>
        <v>12</v>
      </c>
      <c r="Q37" s="29">
        <f t="shared" si="15"/>
        <v>1</v>
      </c>
      <c r="S37" s="64"/>
      <c r="T37" s="51" t="s">
        <v>291</v>
      </c>
      <c r="U37" s="6">
        <v>705</v>
      </c>
      <c r="V37" s="6">
        <v>768</v>
      </c>
      <c r="W37" s="52">
        <v>0.91796875</v>
      </c>
      <c r="X37" s="6" cm="1">
        <f t="array" ref="X37">SUM(COUNTIFS('Cooperating Teacher'!Z:Z,{"To a moderate extent","To a great extent"},'Cooperating Teacher'!G:G,{"100"}))</f>
        <v>6</v>
      </c>
      <c r="Y37" s="6">
        <f t="shared" si="16"/>
        <v>7</v>
      </c>
      <c r="Z37" s="29">
        <f t="shared" si="17"/>
        <v>0.8571428571428571</v>
      </c>
    </row>
    <row r="38" spans="1:26" x14ac:dyDescent="0.3">
      <c r="A38" s="26"/>
      <c r="B38" s="66" t="s">
        <v>292</v>
      </c>
      <c r="C38" s="23">
        <v>733</v>
      </c>
      <c r="D38" s="23">
        <v>832</v>
      </c>
      <c r="E38" s="55">
        <v>0.88100961538461542</v>
      </c>
      <c r="F38" s="23" cm="1">
        <f t="array" ref="F38">SUM(COUNTIFS('Teacher Candidate'!Y:Y,{"To a moderate extent","To a great extent"},'Teacher Candidate'!E:E,{"100"}))</f>
        <v>5</v>
      </c>
      <c r="G38" s="23">
        <f>G20</f>
        <v>7</v>
      </c>
      <c r="H38" s="25">
        <f t="shared" si="13"/>
        <v>0.7142857142857143</v>
      </c>
      <c r="J38" s="64"/>
      <c r="K38" s="66" t="s">
        <v>292</v>
      </c>
      <c r="L38" s="23">
        <v>819</v>
      </c>
      <c r="M38" s="23">
        <v>907</v>
      </c>
      <c r="N38" s="25">
        <v>0.90297684674751932</v>
      </c>
      <c r="O38" s="23" cm="1">
        <f t="array" ref="O38">SUM(COUNTIFS('Candidate Supervisor'!AA:AA,{"To a moderate extent","To a great extent"},'Candidate Supervisor'!G:G,{"100"}))</f>
        <v>11</v>
      </c>
      <c r="P38" s="23">
        <f t="shared" si="14"/>
        <v>12</v>
      </c>
      <c r="Q38" s="25">
        <f t="shared" si="15"/>
        <v>0.91666666666666663</v>
      </c>
      <c r="S38" s="64"/>
      <c r="T38" s="66" t="s">
        <v>292</v>
      </c>
      <c r="U38" s="23">
        <v>612</v>
      </c>
      <c r="V38" s="23">
        <v>768</v>
      </c>
      <c r="W38" s="55">
        <v>0.796875</v>
      </c>
      <c r="X38" s="23" cm="1">
        <f t="array" ref="X38">SUM(COUNTIFS('Cooperating Teacher'!AA:AA,{"To a moderate extent","To a great extent"},'Cooperating Teacher'!G:G,{"100"}))</f>
        <v>5</v>
      </c>
      <c r="Y38" s="23">
        <f t="shared" si="16"/>
        <v>7</v>
      </c>
      <c r="Z38" s="25">
        <f t="shared" si="17"/>
        <v>0.7142857142857143</v>
      </c>
    </row>
    <row r="39" spans="1:26" x14ac:dyDescent="0.3">
      <c r="A39" s="26"/>
      <c r="B39" s="51" t="s">
        <v>293</v>
      </c>
      <c r="C39" s="6">
        <v>813</v>
      </c>
      <c r="D39" s="6">
        <v>832</v>
      </c>
      <c r="E39" s="52">
        <v>0.97716346153846156</v>
      </c>
      <c r="F39" s="6" cm="1">
        <f t="array" ref="F39">SUM(COUNTIFS('Teacher Candidate'!Z:Z,{"To a moderate extent","To a great extent"},'Teacher Candidate'!E:E,{"100"}))</f>
        <v>7</v>
      </c>
      <c r="G39" s="6">
        <f>G20</f>
        <v>7</v>
      </c>
      <c r="H39" s="29">
        <f t="shared" si="13"/>
        <v>1</v>
      </c>
      <c r="J39" s="64"/>
      <c r="K39" s="51" t="s">
        <v>293</v>
      </c>
      <c r="L39" s="6">
        <v>888</v>
      </c>
      <c r="M39" s="6">
        <v>907</v>
      </c>
      <c r="N39" s="29">
        <v>0.97905181918412343</v>
      </c>
      <c r="O39" s="6" cm="1">
        <f t="array" ref="O39">SUM(COUNTIFS('Candidate Supervisor'!AB:AB,{"To a moderate extent","To a great extent"},'Candidate Supervisor'!G:G,{"100"}))</f>
        <v>12</v>
      </c>
      <c r="P39" s="6">
        <f t="shared" si="14"/>
        <v>12</v>
      </c>
      <c r="Q39" s="29">
        <f t="shared" si="15"/>
        <v>1</v>
      </c>
      <c r="S39" s="64"/>
      <c r="T39" s="51" t="s">
        <v>293</v>
      </c>
      <c r="U39" s="6">
        <v>711</v>
      </c>
      <c r="V39" s="6">
        <v>768</v>
      </c>
      <c r="W39" s="52">
        <v>0.92578125</v>
      </c>
      <c r="X39" s="6" cm="1">
        <f t="array" ref="X39">SUM(COUNTIFS('Cooperating Teacher'!AB:AB,{"To a moderate extent","To a great extent"},'Cooperating Teacher'!G:G,{"100"}))</f>
        <v>6</v>
      </c>
      <c r="Y39" s="6">
        <f t="shared" si="16"/>
        <v>7</v>
      </c>
      <c r="Z39" s="29">
        <f t="shared" si="17"/>
        <v>0.8571428571428571</v>
      </c>
    </row>
    <row r="40" spans="1:26" x14ac:dyDescent="0.3">
      <c r="A40" s="26"/>
      <c r="B40" s="54" t="s">
        <v>294</v>
      </c>
      <c r="C40" s="23">
        <v>801</v>
      </c>
      <c r="D40" s="23">
        <v>832</v>
      </c>
      <c r="E40" s="55">
        <v>0.96274038461538458</v>
      </c>
      <c r="F40" s="23" cm="1">
        <f t="array" ref="F40">SUM(COUNTIFS('Teacher Candidate'!AA:AA,{"To a moderate extent","To a great extent"},'Teacher Candidate'!E:E,{"100"}))</f>
        <v>7</v>
      </c>
      <c r="G40" s="23">
        <f>G20</f>
        <v>7</v>
      </c>
      <c r="H40" s="25">
        <f t="shared" si="13"/>
        <v>1</v>
      </c>
      <c r="J40" s="64"/>
      <c r="K40" s="54" t="s">
        <v>294</v>
      </c>
      <c r="L40" s="23">
        <v>874</v>
      </c>
      <c r="M40" s="23">
        <v>907</v>
      </c>
      <c r="N40" s="25">
        <v>0.96361631753031973</v>
      </c>
      <c r="O40" s="23" cm="1">
        <f t="array" ref="O40">SUM(COUNTIFS('Candidate Supervisor'!AC:AC,{"To a moderate extent","To a great extent"},'Candidate Supervisor'!G:G,{"100"}))</f>
        <v>12</v>
      </c>
      <c r="P40" s="23">
        <f t="shared" si="14"/>
        <v>12</v>
      </c>
      <c r="Q40" s="25">
        <f t="shared" si="15"/>
        <v>1</v>
      </c>
      <c r="S40" s="64"/>
      <c r="T40" s="54" t="s">
        <v>294</v>
      </c>
      <c r="U40" s="23">
        <v>675</v>
      </c>
      <c r="V40" s="23">
        <v>768</v>
      </c>
      <c r="W40" s="55">
        <v>0.87890625</v>
      </c>
      <c r="X40" s="23" cm="1">
        <f t="array" ref="X40">SUM(COUNTIFS('Cooperating Teacher'!AC:AC,{"To a moderate extent","To a great extent"},'Cooperating Teacher'!G:G,{"100"}))</f>
        <v>7</v>
      </c>
      <c r="Y40" s="23">
        <f t="shared" si="16"/>
        <v>7</v>
      </c>
      <c r="Z40" s="25">
        <f t="shared" si="17"/>
        <v>1</v>
      </c>
    </row>
    <row r="41" spans="1:26" x14ac:dyDescent="0.3">
      <c r="A41" s="26"/>
      <c r="B41" s="51" t="s">
        <v>295</v>
      </c>
      <c r="C41" s="6">
        <v>780</v>
      </c>
      <c r="D41" s="6">
        <v>832</v>
      </c>
      <c r="E41" s="52">
        <v>0.9375</v>
      </c>
      <c r="F41" s="6" cm="1">
        <f t="array" ref="F41">SUM(COUNTIFS('Teacher Candidate'!AB:AB,{"To a moderate extent","To a great extent"},'Teacher Candidate'!E:E,{"100"}))</f>
        <v>6</v>
      </c>
      <c r="G41" s="6">
        <f>G20</f>
        <v>7</v>
      </c>
      <c r="H41" s="29">
        <f t="shared" si="13"/>
        <v>0.8571428571428571</v>
      </c>
      <c r="J41" s="64"/>
      <c r="K41" s="51" t="s">
        <v>295</v>
      </c>
      <c r="L41" s="6">
        <v>864</v>
      </c>
      <c r="M41" s="6">
        <v>907</v>
      </c>
      <c r="N41" s="29">
        <v>0.9525909592061742</v>
      </c>
      <c r="O41" s="6" cm="1">
        <f t="array" ref="O41">SUM(COUNTIFS('Candidate Supervisor'!AD:AD,{"To a moderate extent","To a great extent"},'Candidate Supervisor'!G:G,{"100"}))</f>
        <v>10</v>
      </c>
      <c r="P41" s="6">
        <f t="shared" si="14"/>
        <v>12</v>
      </c>
      <c r="Q41" s="29">
        <f t="shared" si="15"/>
        <v>0.83333333333333337</v>
      </c>
      <c r="S41" s="64"/>
      <c r="T41" s="51" t="s">
        <v>295</v>
      </c>
      <c r="U41" s="6">
        <v>648</v>
      </c>
      <c r="V41" s="6">
        <v>768</v>
      </c>
      <c r="W41" s="52">
        <v>0.84375</v>
      </c>
      <c r="X41" s="6" cm="1">
        <f t="array" ref="X41">SUM(COUNTIFS('Cooperating Teacher'!AD:AD,{"To a moderate extent","To a great extent"},'Cooperating Teacher'!G:G,{"100"}))</f>
        <v>6</v>
      </c>
      <c r="Y41" s="6">
        <f t="shared" si="16"/>
        <v>7</v>
      </c>
      <c r="Z41" s="29">
        <f t="shared" si="17"/>
        <v>0.8571428571428571</v>
      </c>
    </row>
    <row r="42" spans="1:26" x14ac:dyDescent="0.3">
      <c r="A42" s="26"/>
      <c r="B42" s="54" t="s">
        <v>296</v>
      </c>
      <c r="C42" s="23">
        <v>781</v>
      </c>
      <c r="D42" s="23">
        <v>832</v>
      </c>
      <c r="E42" s="55">
        <v>0.93870192307692313</v>
      </c>
      <c r="F42" s="23" cm="1">
        <f t="array" ref="F42">SUM(COUNTIFS('Teacher Candidate'!AC:AC,{"To a moderate extent","To a great extent"},'Teacher Candidate'!E:E,{"100"}))</f>
        <v>7</v>
      </c>
      <c r="G42" s="23">
        <f>G20</f>
        <v>7</v>
      </c>
      <c r="H42" s="25">
        <f t="shared" si="13"/>
        <v>1</v>
      </c>
      <c r="J42" s="64"/>
      <c r="K42" s="54" t="s">
        <v>296</v>
      </c>
      <c r="L42" s="23">
        <v>860</v>
      </c>
      <c r="M42" s="23">
        <v>907</v>
      </c>
      <c r="N42" s="25">
        <v>0.94818081587651604</v>
      </c>
      <c r="O42" s="23" cm="1">
        <f t="array" ref="O42">SUM(COUNTIFS('Candidate Supervisor'!AE:AE,{"To a moderate extent","To a great extent"},'Candidate Supervisor'!G:G,{"100"}))</f>
        <v>11</v>
      </c>
      <c r="P42" s="23">
        <f t="shared" si="14"/>
        <v>12</v>
      </c>
      <c r="Q42" s="25">
        <f t="shared" si="15"/>
        <v>0.91666666666666663</v>
      </c>
      <c r="S42" s="64"/>
      <c r="T42" s="54" t="s">
        <v>296</v>
      </c>
      <c r="U42" s="23">
        <v>642</v>
      </c>
      <c r="V42" s="23">
        <v>768</v>
      </c>
      <c r="W42" s="55">
        <v>0.8359375</v>
      </c>
      <c r="X42" s="23" cm="1">
        <f t="array" ref="X42">SUM(COUNTIFS('Cooperating Teacher'!AE:AE,{"To a moderate extent","To a great extent"},'Cooperating Teacher'!G:G,{"100"}))</f>
        <v>5</v>
      </c>
      <c r="Y42" s="23">
        <f t="shared" si="16"/>
        <v>7</v>
      </c>
      <c r="Z42" s="25">
        <f t="shared" si="17"/>
        <v>0.7142857142857143</v>
      </c>
    </row>
    <row r="43" spans="1:26" x14ac:dyDescent="0.3">
      <c r="A43" s="26"/>
      <c r="B43" s="51" t="s">
        <v>297</v>
      </c>
      <c r="C43" s="6">
        <v>760</v>
      </c>
      <c r="D43" s="6">
        <v>832</v>
      </c>
      <c r="E43" s="52">
        <v>0.91346153846153844</v>
      </c>
      <c r="F43" s="6" cm="1">
        <f t="array" ref="F43">SUM(COUNTIFS('Teacher Candidate'!AD:AD,{"To a moderate extent","To a great extent"},'Teacher Candidate'!E:E,{"100"}))</f>
        <v>7</v>
      </c>
      <c r="G43" s="6">
        <f>G20</f>
        <v>7</v>
      </c>
      <c r="H43" s="29">
        <f t="shared" si="13"/>
        <v>1</v>
      </c>
      <c r="J43" s="64"/>
      <c r="K43" s="51" t="s">
        <v>297</v>
      </c>
      <c r="L43" s="6">
        <v>875</v>
      </c>
      <c r="M43" s="6">
        <v>907</v>
      </c>
      <c r="N43" s="29">
        <v>0.96471885336273433</v>
      </c>
      <c r="O43" s="6" cm="1">
        <f t="array" ref="O43">SUM(COUNTIFS('Candidate Supervisor'!AF:AF,{"To a moderate extent","To a great extent"},'Candidate Supervisor'!G:G,{"100"}))</f>
        <v>12</v>
      </c>
      <c r="P43" s="6">
        <f t="shared" si="14"/>
        <v>12</v>
      </c>
      <c r="Q43" s="29">
        <f t="shared" si="15"/>
        <v>1</v>
      </c>
      <c r="S43" s="64"/>
      <c r="T43" s="51" t="s">
        <v>297</v>
      </c>
      <c r="U43" s="6">
        <v>650</v>
      </c>
      <c r="V43" s="6">
        <v>768</v>
      </c>
      <c r="W43" s="52">
        <v>0.84635416666666663</v>
      </c>
      <c r="X43" s="6" cm="1">
        <f t="array" ref="X43">SUM(COUNTIFS('Cooperating Teacher'!AF:AF,{"To a moderate extent","To a great extent"},'Cooperating Teacher'!G:G,{"100"}))</f>
        <v>7</v>
      </c>
      <c r="Y43" s="6">
        <f t="shared" si="16"/>
        <v>7</v>
      </c>
      <c r="Z43" s="29">
        <f t="shared" si="17"/>
        <v>1</v>
      </c>
    </row>
    <row r="44" spans="1:26" x14ac:dyDescent="0.3">
      <c r="A44" s="26"/>
      <c r="B44" s="54" t="s">
        <v>298</v>
      </c>
      <c r="C44" s="23">
        <v>768</v>
      </c>
      <c r="D44" s="23">
        <v>832</v>
      </c>
      <c r="E44" s="55">
        <v>0.92307692307692313</v>
      </c>
      <c r="F44" s="23" cm="1">
        <f t="array" ref="F44">SUM(COUNTIFS('Teacher Candidate'!AE:AE,{"To a moderate extent","To a great extent"},'Teacher Candidate'!E:E,{"100"}))</f>
        <v>7</v>
      </c>
      <c r="G44" s="23">
        <f>G20</f>
        <v>7</v>
      </c>
      <c r="H44" s="25">
        <f t="shared" si="13"/>
        <v>1</v>
      </c>
      <c r="J44" s="64"/>
      <c r="K44" s="54" t="s">
        <v>298</v>
      </c>
      <c r="L44" s="23">
        <v>865</v>
      </c>
      <c r="M44" s="23">
        <v>907</v>
      </c>
      <c r="N44" s="25">
        <v>0.9536934950385888</v>
      </c>
      <c r="O44" s="23" cm="1">
        <f t="array" ref="O44">SUM(COUNTIFS('Candidate Supervisor'!AG:AG,{"To a moderate extent","To a great extent"},'Candidate Supervisor'!G:G,{"100"}))</f>
        <v>12</v>
      </c>
      <c r="P44" s="23">
        <f t="shared" si="14"/>
        <v>12</v>
      </c>
      <c r="Q44" s="25">
        <f t="shared" si="15"/>
        <v>1</v>
      </c>
      <c r="S44" s="64"/>
      <c r="T44" s="54" t="s">
        <v>298</v>
      </c>
      <c r="U44" s="23">
        <v>640</v>
      </c>
      <c r="V44" s="23">
        <v>768</v>
      </c>
      <c r="W44" s="55">
        <v>0.83333333333333337</v>
      </c>
      <c r="X44" s="23" cm="1">
        <f t="array" ref="X44">SUM(COUNTIFS('Cooperating Teacher'!AG:AG,{"To a moderate extent","To a great extent"},'Cooperating Teacher'!G:G,{"100"}))</f>
        <v>5</v>
      </c>
      <c r="Y44" s="23">
        <f t="shared" si="16"/>
        <v>7</v>
      </c>
      <c r="Z44" s="25">
        <f t="shared" si="17"/>
        <v>0.7142857142857143</v>
      </c>
    </row>
    <row r="45" spans="1:26" x14ac:dyDescent="0.3">
      <c r="A45" s="30"/>
      <c r="B45" s="51" t="s">
        <v>299</v>
      </c>
      <c r="C45" s="6">
        <v>831</v>
      </c>
      <c r="D45" s="6">
        <v>832</v>
      </c>
      <c r="E45" s="52">
        <v>0.99879807692307687</v>
      </c>
      <c r="F45" s="6" cm="1">
        <f t="array" ref="F45">SUM(COUNTIFS('Teacher Candidate'!AF:AF,{"To a moderate extent","To a great extent"},'Teacher Candidate'!E:E,{"100"}))</f>
        <v>7</v>
      </c>
      <c r="G45" s="6">
        <f>G20</f>
        <v>7</v>
      </c>
      <c r="H45" s="29">
        <f t="shared" si="13"/>
        <v>1</v>
      </c>
      <c r="J45" s="67"/>
      <c r="K45" s="51" t="s">
        <v>299</v>
      </c>
      <c r="L45" s="6">
        <v>899</v>
      </c>
      <c r="M45" s="6">
        <v>907</v>
      </c>
      <c r="N45" s="29">
        <v>0.99117971334068355</v>
      </c>
      <c r="O45" s="6" cm="1">
        <f t="array" ref="O45">SUM(COUNTIFS('Candidate Supervisor'!AH:AH,{"To a moderate extent","To a great extent"},'Candidate Supervisor'!G:G,{"100"}))</f>
        <v>12</v>
      </c>
      <c r="P45" s="6">
        <f t="shared" si="14"/>
        <v>12</v>
      </c>
      <c r="Q45" s="29">
        <f t="shared" si="15"/>
        <v>1</v>
      </c>
      <c r="S45" s="67"/>
      <c r="T45" s="51" t="s">
        <v>299</v>
      </c>
      <c r="U45" s="6">
        <v>731</v>
      </c>
      <c r="V45" s="6">
        <v>768</v>
      </c>
      <c r="W45" s="52">
        <v>0.95182291666666663</v>
      </c>
      <c r="X45" s="6" cm="1">
        <f t="array" ref="X45">SUM(COUNTIFS('Cooperating Teacher'!AH:AH,{"To a moderate extent","To a great extent"},'Cooperating Teacher'!G:G,{"100"}))</f>
        <v>6</v>
      </c>
      <c r="Y45" s="6">
        <f t="shared" si="16"/>
        <v>7</v>
      </c>
      <c r="Z45" s="29">
        <f t="shared" si="17"/>
        <v>0.8571428571428571</v>
      </c>
    </row>
    <row r="46" spans="1:26" x14ac:dyDescent="0.3">
      <c r="A46" s="30"/>
      <c r="B46" s="54" t="s">
        <v>300</v>
      </c>
      <c r="C46" s="23">
        <v>830</v>
      </c>
      <c r="D46" s="23">
        <v>832</v>
      </c>
      <c r="E46" s="55">
        <v>0.99759615384615385</v>
      </c>
      <c r="F46" s="23" cm="1">
        <f t="array" ref="F46">SUM(COUNTIFS('Teacher Candidate'!AG:AG,{"To a moderate extent","To a great extent"},'Teacher Candidate'!E:E,{"100"}))</f>
        <v>7</v>
      </c>
      <c r="G46" s="23">
        <f>G20</f>
        <v>7</v>
      </c>
      <c r="H46" s="25">
        <f t="shared" si="13"/>
        <v>1</v>
      </c>
      <c r="J46" s="67"/>
      <c r="K46" s="54" t="s">
        <v>300</v>
      </c>
      <c r="L46" s="23">
        <v>890</v>
      </c>
      <c r="M46" s="23">
        <v>907</v>
      </c>
      <c r="N46" s="25">
        <v>0.98125689084895262</v>
      </c>
      <c r="O46" s="23" cm="1">
        <f t="array" ref="O46">SUM(COUNTIFS('Candidate Supervisor'!AI:AI,{"To a moderate extent","To a great extent"},'Candidate Supervisor'!G:G,{"100"}))</f>
        <v>12</v>
      </c>
      <c r="P46" s="23">
        <f t="shared" si="14"/>
        <v>12</v>
      </c>
      <c r="Q46" s="25">
        <f t="shared" si="15"/>
        <v>1</v>
      </c>
      <c r="S46" s="67"/>
      <c r="T46" s="54" t="s">
        <v>300</v>
      </c>
      <c r="U46" s="23">
        <v>729</v>
      </c>
      <c r="V46" s="23">
        <v>768</v>
      </c>
      <c r="W46" s="55">
        <v>0.94921875</v>
      </c>
      <c r="X46" s="23" cm="1">
        <f t="array" ref="X46">SUM(COUNTIFS('Cooperating Teacher'!AI:AI,{"To a moderate extent","To a great extent"},'Cooperating Teacher'!G:G,{"100"}))</f>
        <v>7</v>
      </c>
      <c r="Y46" s="23">
        <f t="shared" si="16"/>
        <v>7</v>
      </c>
      <c r="Z46" s="25">
        <f t="shared" si="17"/>
        <v>1</v>
      </c>
    </row>
    <row r="47" spans="1:26" x14ac:dyDescent="0.3">
      <c r="A47" s="30"/>
      <c r="B47" s="51" t="s">
        <v>301</v>
      </c>
      <c r="C47" s="6">
        <v>828</v>
      </c>
      <c r="D47" s="6">
        <v>832</v>
      </c>
      <c r="E47" s="52">
        <v>0.99519230769230771</v>
      </c>
      <c r="F47" s="6" cm="1">
        <f t="array" ref="F47">SUM(COUNTIFS('Teacher Candidate'!AH:AH,{"To a moderate extent","To a great extent"},'Teacher Candidate'!E:E,{"100"}))</f>
        <v>7</v>
      </c>
      <c r="G47" s="6">
        <f>G20</f>
        <v>7</v>
      </c>
      <c r="H47" s="29">
        <f t="shared" si="13"/>
        <v>1</v>
      </c>
      <c r="J47" s="67"/>
      <c r="K47" s="51" t="s">
        <v>301</v>
      </c>
      <c r="L47" s="6">
        <v>894</v>
      </c>
      <c r="M47" s="6">
        <v>907</v>
      </c>
      <c r="N47" s="29">
        <v>0.98566703417861079</v>
      </c>
      <c r="O47" s="6" cm="1">
        <f t="array" ref="O47">SUM(COUNTIFS('Candidate Supervisor'!AJ:AJ,{"To a moderate extent","To a great extent"},'Candidate Supervisor'!G:G,{"100"}))</f>
        <v>12</v>
      </c>
      <c r="P47" s="6">
        <f t="shared" si="14"/>
        <v>12</v>
      </c>
      <c r="Q47" s="29">
        <f t="shared" si="15"/>
        <v>1</v>
      </c>
      <c r="S47" s="67"/>
      <c r="T47" s="51" t="s">
        <v>301</v>
      </c>
      <c r="U47" s="6">
        <v>745</v>
      </c>
      <c r="V47" s="6">
        <v>768</v>
      </c>
      <c r="W47" s="52">
        <v>0.97005208333333337</v>
      </c>
      <c r="X47" s="6" cm="1">
        <f t="array" ref="X47">SUM(COUNTIFS('Cooperating Teacher'!AJ:AJ,{"To a moderate extent","To a great extent"},'Cooperating Teacher'!G:G,{"100"}))</f>
        <v>7</v>
      </c>
      <c r="Y47" s="6">
        <f t="shared" si="16"/>
        <v>7</v>
      </c>
      <c r="Z47" s="29">
        <f t="shared" si="17"/>
        <v>1</v>
      </c>
    </row>
    <row r="48" spans="1:26" x14ac:dyDescent="0.3">
      <c r="A48" s="48" t="s">
        <v>302</v>
      </c>
      <c r="B48" s="49"/>
      <c r="C48" s="49"/>
      <c r="D48" s="49"/>
      <c r="E48" s="49"/>
      <c r="F48" s="49"/>
      <c r="G48" s="49"/>
      <c r="H48" s="50"/>
      <c r="J48" s="32"/>
      <c r="K48" s="68" t="s">
        <v>303</v>
      </c>
      <c r="L48" s="42">
        <v>901</v>
      </c>
      <c r="M48" s="42">
        <v>907</v>
      </c>
      <c r="N48" s="44">
        <v>0.99338478500551264</v>
      </c>
      <c r="O48" s="42" cm="1">
        <f t="array" ref="O48">SUM(COUNTIFS('Candidate Supervisor'!AK:AK,{"To a moderate extent","To a great extent"},'Candidate Supervisor'!G:G,{"100"}))</f>
        <v>12</v>
      </c>
      <c r="P48" s="42">
        <f t="shared" si="14"/>
        <v>12</v>
      </c>
      <c r="Q48" s="44">
        <f t="shared" si="15"/>
        <v>1</v>
      </c>
      <c r="S48" s="32"/>
      <c r="T48" s="68" t="s">
        <v>303</v>
      </c>
      <c r="U48" s="42">
        <v>745</v>
      </c>
      <c r="V48" s="42">
        <v>768</v>
      </c>
      <c r="W48" s="69">
        <v>0.97005208333333337</v>
      </c>
      <c r="X48" s="42" cm="1">
        <f t="array" ref="X48">SUM(COUNTIFS('Cooperating Teacher'!AK:AK,{"To a moderate extent","To a great extent"},'Cooperating Teacher'!G:G,{"100"}))</f>
        <v>7</v>
      </c>
      <c r="Y48" s="42">
        <f t="shared" si="16"/>
        <v>7</v>
      </c>
      <c r="Z48" s="44">
        <f t="shared" si="17"/>
        <v>1</v>
      </c>
    </row>
    <row r="49" spans="1:26" x14ac:dyDescent="0.3">
      <c r="A49" s="31"/>
      <c r="B49" s="51" t="s">
        <v>304</v>
      </c>
      <c r="C49" s="6">
        <v>710</v>
      </c>
      <c r="D49" s="6">
        <v>832</v>
      </c>
      <c r="E49" s="33">
        <v>0.85336538461538458</v>
      </c>
      <c r="F49" s="6" cm="1">
        <f t="array" ref="F49">SUM(COUNTIFS('Teacher Candidate'!AI:AI,{"To a moderate extent","To a great extent"},'Teacher Candidate'!E:E,{"100"}))</f>
        <v>5</v>
      </c>
      <c r="G49" s="6">
        <f>G20</f>
        <v>7</v>
      </c>
      <c r="H49" s="29">
        <f t="shared" ref="H49:H56" si="18">F49/G49</f>
        <v>0.7142857142857143</v>
      </c>
      <c r="J49" s="87" t="s">
        <v>305</v>
      </c>
      <c r="K49" s="87"/>
      <c r="L49" s="87"/>
      <c r="M49" s="87"/>
      <c r="N49" s="88"/>
      <c r="O49" s="87"/>
      <c r="P49" s="87"/>
      <c r="Q49" s="88"/>
      <c r="S49" s="49" t="s">
        <v>305</v>
      </c>
      <c r="T49" s="49"/>
      <c r="U49" s="49"/>
      <c r="V49" s="49"/>
      <c r="W49" s="49"/>
      <c r="X49" s="49"/>
      <c r="Y49" s="49"/>
      <c r="Z49" s="50"/>
    </row>
    <row r="50" spans="1:26" x14ac:dyDescent="0.3">
      <c r="A50" s="31"/>
      <c r="B50" s="54" t="s">
        <v>306</v>
      </c>
      <c r="C50" s="23">
        <v>811</v>
      </c>
      <c r="D50" s="23">
        <v>832</v>
      </c>
      <c r="E50" s="57">
        <v>0.97475961538461542</v>
      </c>
      <c r="F50" s="23" cm="1">
        <f t="array" ref="F50">SUM(COUNTIFS('Teacher Candidate'!AJ:AJ,{"To a moderate extent","To a great extent"},'Teacher Candidate'!E:E,{"100"}))</f>
        <v>7</v>
      </c>
      <c r="G50" s="23">
        <f>G20</f>
        <v>7</v>
      </c>
      <c r="H50" s="25">
        <f t="shared" si="18"/>
        <v>1</v>
      </c>
      <c r="J50" s="70"/>
      <c r="K50" s="59" t="s">
        <v>307</v>
      </c>
      <c r="L50" s="14">
        <v>904</v>
      </c>
      <c r="M50" s="14">
        <v>907</v>
      </c>
      <c r="N50" s="20">
        <v>0.99669239250275632</v>
      </c>
      <c r="O50" s="14" cm="1">
        <f t="array" ref="O50">SUM(COUNTIFS('Candidate Supervisor'!AL:AL,{"To a moderate extent","To a great extent"},'Candidate Supervisor'!G:G,{"100"}))</f>
        <v>12</v>
      </c>
      <c r="P50" s="14">
        <f t="shared" ref="P50:P56" si="19">P$20</f>
        <v>12</v>
      </c>
      <c r="Q50" s="20">
        <f t="shared" ref="Q50:Q56" si="20">O50/P50</f>
        <v>1</v>
      </c>
      <c r="S50" s="70"/>
      <c r="T50" s="59" t="s">
        <v>307</v>
      </c>
      <c r="U50" s="14">
        <v>721</v>
      </c>
      <c r="V50" s="14">
        <v>768</v>
      </c>
      <c r="W50" s="63">
        <v>0.93880208333333337</v>
      </c>
      <c r="X50" s="14" cm="1">
        <f t="array" ref="X50">SUM(COUNTIFS('Cooperating Teacher'!AL:AL,{"To a moderate extent","To a great extent"},'Cooperating Teacher'!G:G,{"100"}))</f>
        <v>7</v>
      </c>
      <c r="Y50" s="14">
        <f t="shared" ref="Y50:Y56" si="21">Y$20</f>
        <v>7</v>
      </c>
      <c r="Z50" s="20">
        <f t="shared" ref="Z50:Z56" si="22">X50/Y50</f>
        <v>1</v>
      </c>
    </row>
    <row r="51" spans="1:26" x14ac:dyDescent="0.3">
      <c r="A51" s="31"/>
      <c r="B51" s="51" t="s">
        <v>308</v>
      </c>
      <c r="C51" s="6">
        <v>776</v>
      </c>
      <c r="D51" s="6">
        <v>832</v>
      </c>
      <c r="E51" s="33">
        <v>0.93269230769230771</v>
      </c>
      <c r="F51" s="6" cm="1">
        <f t="array" ref="F51">SUM(COUNTIFS('Teacher Candidate'!AK:AK,{"To a moderate extent","To a great extent"},'Teacher Candidate'!E:E,{"100"}))</f>
        <v>7</v>
      </c>
      <c r="G51" s="6">
        <f>G20</f>
        <v>7</v>
      </c>
      <c r="H51" s="29">
        <f t="shared" si="18"/>
        <v>1</v>
      </c>
      <c r="J51" s="70"/>
      <c r="K51" s="54" t="s">
        <v>309</v>
      </c>
      <c r="L51" s="23">
        <v>888</v>
      </c>
      <c r="M51" s="23">
        <v>907</v>
      </c>
      <c r="N51" s="25">
        <v>0.97905181918412343</v>
      </c>
      <c r="O51" s="23" cm="1">
        <f t="array" ref="O51">SUM(COUNTIFS('Candidate Supervisor'!AM:AM,{"To a moderate extent","To a great extent"},'Candidate Supervisor'!G:G,{"100"}))</f>
        <v>12</v>
      </c>
      <c r="P51" s="23">
        <f t="shared" si="19"/>
        <v>12</v>
      </c>
      <c r="Q51" s="25">
        <f t="shared" si="20"/>
        <v>1</v>
      </c>
      <c r="S51" s="70"/>
      <c r="T51" s="54" t="s">
        <v>309</v>
      </c>
      <c r="U51" s="23">
        <v>717</v>
      </c>
      <c r="V51" s="23">
        <v>768</v>
      </c>
      <c r="W51" s="55">
        <v>0.93359375</v>
      </c>
      <c r="X51" s="23" cm="1">
        <f t="array" ref="X51">SUM(COUNTIFS('Cooperating Teacher'!AM:AM,{"To a moderate extent","To a great extent"},'Cooperating Teacher'!G:G,{"100"}))</f>
        <v>7</v>
      </c>
      <c r="Y51" s="23">
        <f t="shared" si="21"/>
        <v>7</v>
      </c>
      <c r="Z51" s="25">
        <f t="shared" si="22"/>
        <v>1</v>
      </c>
    </row>
    <row r="52" spans="1:26" x14ac:dyDescent="0.3">
      <c r="A52" s="31"/>
      <c r="B52" s="54" t="s">
        <v>310</v>
      </c>
      <c r="C52" s="23">
        <v>630</v>
      </c>
      <c r="D52" s="23">
        <v>832</v>
      </c>
      <c r="E52" s="57">
        <v>0.75721153846153844</v>
      </c>
      <c r="F52" s="23" cm="1">
        <f t="array" ref="F52">SUM(COUNTIFS('Teacher Candidate'!AL:AL,{"To a moderate extent","To a great extent"},'Teacher Candidate'!E:E,{"100"}))</f>
        <v>3</v>
      </c>
      <c r="G52" s="23">
        <f>G20</f>
        <v>7</v>
      </c>
      <c r="H52" s="25">
        <f t="shared" si="18"/>
        <v>0.42857142857142855</v>
      </c>
      <c r="J52" s="70"/>
      <c r="K52" s="51" t="s">
        <v>311</v>
      </c>
      <c r="L52" s="6">
        <v>862</v>
      </c>
      <c r="M52" s="6">
        <v>907</v>
      </c>
      <c r="N52" s="29">
        <v>0.95038588754134512</v>
      </c>
      <c r="O52" s="6" cm="1">
        <f t="array" ref="O52">SUM(COUNTIFS('Candidate Supervisor'!AN:AN,{"To a moderate extent","To a great extent"},'Candidate Supervisor'!G:G,{"100"}))</f>
        <v>12</v>
      </c>
      <c r="P52" s="6">
        <f t="shared" si="19"/>
        <v>12</v>
      </c>
      <c r="Q52" s="29">
        <f t="shared" si="20"/>
        <v>1</v>
      </c>
      <c r="S52" s="70"/>
      <c r="T52" s="51" t="s">
        <v>311</v>
      </c>
      <c r="U52" s="6">
        <v>611</v>
      </c>
      <c r="V52" s="6">
        <v>768</v>
      </c>
      <c r="W52" s="52">
        <v>0.79557291666666663</v>
      </c>
      <c r="X52" s="6" cm="1">
        <f t="array" ref="X52">SUM(COUNTIFS('Cooperating Teacher'!AN:AN,{"To a moderate extent","To a great extent"},'Cooperating Teacher'!G:G,{"100"}))</f>
        <v>6</v>
      </c>
      <c r="Y52" s="6">
        <f t="shared" si="21"/>
        <v>7</v>
      </c>
      <c r="Z52" s="29">
        <f t="shared" si="22"/>
        <v>0.8571428571428571</v>
      </c>
    </row>
    <row r="53" spans="1:26" x14ac:dyDescent="0.3">
      <c r="A53" s="31"/>
      <c r="B53" s="51" t="s">
        <v>312</v>
      </c>
      <c r="C53" s="6">
        <v>720</v>
      </c>
      <c r="D53" s="6">
        <v>832</v>
      </c>
      <c r="E53" s="33">
        <v>0.86538461538461542</v>
      </c>
      <c r="F53" s="6" cm="1">
        <f t="array" ref="F53">SUM(COUNTIFS('Teacher Candidate'!AM:AM,{"To a moderate extent","To a great extent"},'Teacher Candidate'!E:E,{"100"}))</f>
        <v>4</v>
      </c>
      <c r="G53" s="6">
        <f>G20</f>
        <v>7</v>
      </c>
      <c r="H53" s="29">
        <f t="shared" si="18"/>
        <v>0.5714285714285714</v>
      </c>
      <c r="J53" s="70"/>
      <c r="K53" s="54" t="s">
        <v>313</v>
      </c>
      <c r="L53" s="23">
        <v>869</v>
      </c>
      <c r="M53" s="23">
        <v>907</v>
      </c>
      <c r="N53" s="25">
        <v>0.95810363836824697</v>
      </c>
      <c r="O53" s="23" cm="1">
        <f t="array" ref="O53">SUM(COUNTIFS('Candidate Supervisor'!AO:AO,{"To a moderate extent","To a great extent"},'Candidate Supervisor'!G:G,{"100"}))</f>
        <v>12</v>
      </c>
      <c r="P53" s="23">
        <f t="shared" si="19"/>
        <v>12</v>
      </c>
      <c r="Q53" s="25">
        <f t="shared" si="20"/>
        <v>1</v>
      </c>
      <c r="S53" s="70"/>
      <c r="T53" s="54" t="s">
        <v>313</v>
      </c>
      <c r="U53" s="23">
        <v>640</v>
      </c>
      <c r="V53" s="23">
        <v>768</v>
      </c>
      <c r="W53" s="55">
        <v>0.83333333333333337</v>
      </c>
      <c r="X53" s="23" cm="1">
        <f t="array" ref="X53">SUM(COUNTIFS('Cooperating Teacher'!AO:AO,{"To a moderate extent","To a great extent"},'Cooperating Teacher'!G:G,{"100"}))</f>
        <v>5</v>
      </c>
      <c r="Y53" s="23">
        <f t="shared" si="21"/>
        <v>7</v>
      </c>
      <c r="Z53" s="25">
        <f t="shared" si="22"/>
        <v>0.7142857142857143</v>
      </c>
    </row>
    <row r="54" spans="1:26" x14ac:dyDescent="0.3">
      <c r="A54" s="31"/>
      <c r="B54" s="54" t="s">
        <v>314</v>
      </c>
      <c r="C54" s="23">
        <v>785</v>
      </c>
      <c r="D54" s="23">
        <v>832</v>
      </c>
      <c r="E54" s="57">
        <v>0.94350961538461542</v>
      </c>
      <c r="F54" s="23" cm="1">
        <f t="array" ref="F54">SUM(COUNTIFS('Teacher Candidate'!AN:AN,{"To a moderate extent","To a great extent"},'Teacher Candidate'!E:E,{"100"}))</f>
        <v>7</v>
      </c>
      <c r="G54" s="23">
        <f>G20</f>
        <v>7</v>
      </c>
      <c r="H54" s="25">
        <f t="shared" si="18"/>
        <v>1</v>
      </c>
      <c r="J54" s="70"/>
      <c r="K54" s="51" t="s">
        <v>315</v>
      </c>
      <c r="L54" s="6">
        <v>877</v>
      </c>
      <c r="M54" s="6">
        <v>907</v>
      </c>
      <c r="N54" s="29">
        <v>0.96692392502756341</v>
      </c>
      <c r="O54" s="6" cm="1">
        <f t="array" ref="O54">SUM(COUNTIFS('Candidate Supervisor'!AP:AP,{"To a moderate extent","To a great extent"},'Candidate Supervisor'!G:G,{"100"}))</f>
        <v>12</v>
      </c>
      <c r="P54" s="6">
        <f t="shared" si="19"/>
        <v>12</v>
      </c>
      <c r="Q54" s="29">
        <f t="shared" si="20"/>
        <v>1</v>
      </c>
      <c r="S54" s="70"/>
      <c r="T54" s="51" t="s">
        <v>315</v>
      </c>
      <c r="U54" s="6">
        <v>648</v>
      </c>
      <c r="V54" s="6">
        <v>768</v>
      </c>
      <c r="W54" s="52">
        <v>0.84375</v>
      </c>
      <c r="X54" s="6" cm="1">
        <f t="array" ref="X54">SUM(COUNTIFS('Cooperating Teacher'!AP:AP,{"To a moderate extent","To a great extent"},'Cooperating Teacher'!G:G,{"100"}))</f>
        <v>5</v>
      </c>
      <c r="Y54" s="6">
        <f t="shared" si="21"/>
        <v>7</v>
      </c>
      <c r="Z54" s="29">
        <f t="shared" si="22"/>
        <v>0.7142857142857143</v>
      </c>
    </row>
    <row r="55" spans="1:26" x14ac:dyDescent="0.3">
      <c r="A55" s="31"/>
      <c r="B55" s="51" t="s">
        <v>316</v>
      </c>
      <c r="C55" s="6">
        <v>621</v>
      </c>
      <c r="D55" s="6">
        <v>832</v>
      </c>
      <c r="E55" s="33">
        <v>0.74639423076923073</v>
      </c>
      <c r="F55" s="6" cm="1">
        <f t="array" ref="F55">SUM(COUNTIFS('Teacher Candidate'!AO:AO,{"To a moderate extent","To a great extent"},'Teacher Candidate'!E:E,{"100"}))</f>
        <v>2</v>
      </c>
      <c r="G55" s="6">
        <f>G20</f>
        <v>7</v>
      </c>
      <c r="H55" s="29">
        <f t="shared" si="18"/>
        <v>0.2857142857142857</v>
      </c>
      <c r="J55" s="70"/>
      <c r="K55" s="54" t="s">
        <v>317</v>
      </c>
      <c r="L55" s="23">
        <v>870</v>
      </c>
      <c r="M55" s="23">
        <v>907</v>
      </c>
      <c r="N55" s="25">
        <v>0.95920617420066157</v>
      </c>
      <c r="O55" s="23" cm="1">
        <f t="array" ref="O55">SUM(COUNTIFS('Candidate Supervisor'!AQ:AQ,{"To a moderate extent","To a great extent"},'Candidate Supervisor'!G:G,{"100"}))</f>
        <v>12</v>
      </c>
      <c r="P55" s="23">
        <f t="shared" si="19"/>
        <v>12</v>
      </c>
      <c r="Q55" s="25">
        <f t="shared" si="20"/>
        <v>1</v>
      </c>
      <c r="S55" s="70"/>
      <c r="T55" s="54" t="s">
        <v>317</v>
      </c>
      <c r="U55" s="23">
        <v>655</v>
      </c>
      <c r="V55" s="23">
        <v>768</v>
      </c>
      <c r="W55" s="55">
        <v>0.85286458333333337</v>
      </c>
      <c r="X55" s="23" cm="1">
        <f t="array" ref="X55">SUM(COUNTIFS('Cooperating Teacher'!AQ:AQ,{"To a moderate extent","To a great extent"},'Cooperating Teacher'!G:G,{"100"}))</f>
        <v>5</v>
      </c>
      <c r="Y55" s="23">
        <f t="shared" si="21"/>
        <v>7</v>
      </c>
      <c r="Z55" s="25">
        <f t="shared" si="22"/>
        <v>0.7142857142857143</v>
      </c>
    </row>
    <row r="56" spans="1:26" x14ac:dyDescent="0.3">
      <c r="A56" s="31"/>
      <c r="B56" s="54" t="s">
        <v>318</v>
      </c>
      <c r="C56" s="23">
        <v>624</v>
      </c>
      <c r="D56" s="23">
        <v>832</v>
      </c>
      <c r="E56" s="24">
        <v>0.75</v>
      </c>
      <c r="F56" s="23" cm="1">
        <f t="array" ref="F56">SUM(COUNTIFS('Teacher Candidate'!AP:AP,{"To a moderate extent","To a great extent"},'Teacher Candidate'!E:E,{"100"}))</f>
        <v>3</v>
      </c>
      <c r="G56" s="23">
        <f>G20</f>
        <v>7</v>
      </c>
      <c r="H56" s="25">
        <f t="shared" si="18"/>
        <v>0.42857142857142855</v>
      </c>
      <c r="J56" s="70"/>
      <c r="K56" s="51" t="s">
        <v>319</v>
      </c>
      <c r="L56" s="6">
        <v>882</v>
      </c>
      <c r="M56" s="6">
        <v>907</v>
      </c>
      <c r="N56" s="29">
        <v>0.97243660418963618</v>
      </c>
      <c r="O56" s="6" cm="1">
        <f t="array" ref="O56">SUM(COUNTIFS('Candidate Supervisor'!AR:AR,{"To a moderate extent","To a great extent"},'Candidate Supervisor'!G:G,{"100"}))</f>
        <v>12</v>
      </c>
      <c r="P56" s="6">
        <f t="shared" si="19"/>
        <v>12</v>
      </c>
      <c r="Q56" s="29">
        <f t="shared" si="20"/>
        <v>1</v>
      </c>
      <c r="S56" s="70"/>
      <c r="T56" s="60" t="s">
        <v>319</v>
      </c>
      <c r="U56" s="38">
        <v>630</v>
      </c>
      <c r="V56" s="38">
        <v>768</v>
      </c>
      <c r="W56" s="61">
        <v>0.8203125</v>
      </c>
      <c r="X56" s="38" cm="1">
        <f t="array" ref="X56">SUM(COUNTIFS('Cooperating Teacher'!AR:AR,{"To a moderate extent","To a great extent"},'Cooperating Teacher'!G:G,{"100"}))</f>
        <v>6</v>
      </c>
      <c r="Y56" s="38">
        <f t="shared" si="21"/>
        <v>7</v>
      </c>
      <c r="Z56" s="40">
        <f t="shared" si="22"/>
        <v>0.8571428571428571</v>
      </c>
    </row>
    <row r="57" spans="1:26" x14ac:dyDescent="0.3">
      <c r="A57" s="48" t="s">
        <v>320</v>
      </c>
      <c r="B57" s="49"/>
      <c r="C57" s="49"/>
      <c r="D57" s="49"/>
      <c r="E57" s="49"/>
      <c r="F57" s="49"/>
      <c r="G57" s="49"/>
      <c r="H57" s="50"/>
      <c r="J57" s="84" t="s">
        <v>321</v>
      </c>
      <c r="K57" s="85"/>
      <c r="L57" s="85"/>
      <c r="M57" s="85"/>
      <c r="N57" s="86"/>
      <c r="O57" s="85"/>
      <c r="P57" s="85"/>
      <c r="Q57" s="86"/>
      <c r="S57" s="49" t="s">
        <v>321</v>
      </c>
      <c r="T57" s="49"/>
      <c r="U57" s="49"/>
      <c r="V57" s="49"/>
      <c r="W57" s="49"/>
      <c r="X57" s="49"/>
      <c r="Y57" s="49"/>
      <c r="Z57" s="50"/>
    </row>
    <row r="58" spans="1:26" x14ac:dyDescent="0.3">
      <c r="A58" s="34"/>
      <c r="B58" s="51" t="s">
        <v>322</v>
      </c>
      <c r="C58" s="6">
        <v>748</v>
      </c>
      <c r="D58" s="6">
        <v>832</v>
      </c>
      <c r="E58" s="52">
        <v>0.89903846153846156</v>
      </c>
      <c r="F58" s="6" cm="1">
        <f t="array" ref="F58">SUM(COUNTIFS('Teacher Candidate'!AQ:AQ,{"To a moderate extent","To a great extent"},'Teacher Candidate'!E:E,{"100"}))</f>
        <v>4</v>
      </c>
      <c r="G58" s="6">
        <f>G20</f>
        <v>7</v>
      </c>
      <c r="H58" s="29">
        <f t="shared" ref="H58:H59" si="23">F58/G58</f>
        <v>0.5714285714285714</v>
      </c>
      <c r="J58" s="71"/>
      <c r="K58" s="60" t="s">
        <v>235</v>
      </c>
      <c r="L58" s="38">
        <v>895</v>
      </c>
      <c r="M58" s="38">
        <v>907</v>
      </c>
      <c r="N58" s="72">
        <v>0.98676957001102539</v>
      </c>
      <c r="O58" s="38" cm="1">
        <f t="array" ref="O58">SUM(COUNTIFS('Candidate Supervisor'!AS:AS,{"To a moderate extent","To a great extent"},'Candidate Supervisor'!G:G,{"100"}))</f>
        <v>12</v>
      </c>
      <c r="P58" s="38">
        <f t="shared" ref="P58" si="24">P$20</f>
        <v>12</v>
      </c>
      <c r="Q58" s="72">
        <f>O58/P58</f>
        <v>1</v>
      </c>
      <c r="S58" s="71"/>
      <c r="T58" s="73" t="s">
        <v>235</v>
      </c>
      <c r="U58" s="16">
        <v>728</v>
      </c>
      <c r="V58" s="16">
        <v>768</v>
      </c>
      <c r="W58" s="74">
        <v>0.94791666666666663</v>
      </c>
      <c r="X58" s="16" cm="1">
        <f t="array" ref="X58">SUM(COUNTIFS('Cooperating Teacher'!AS:AS,{"To a moderate extent","To a great extent"},'Cooperating Teacher'!G:G,{"100"}))</f>
        <v>7</v>
      </c>
      <c r="Y58" s="16">
        <f t="shared" ref="Y58" si="25">Y$20</f>
        <v>7</v>
      </c>
      <c r="Z58" s="75">
        <f>X58/Y58</f>
        <v>1</v>
      </c>
    </row>
    <row r="59" spans="1:26" x14ac:dyDescent="0.3">
      <c r="A59" s="34"/>
      <c r="B59" s="60" t="s">
        <v>323</v>
      </c>
      <c r="C59" s="38">
        <v>705</v>
      </c>
      <c r="D59" s="38">
        <v>832</v>
      </c>
      <c r="E59" s="61">
        <v>0.84735576923076927</v>
      </c>
      <c r="F59" s="38" cm="1">
        <f t="array" ref="F59">SUM(COUNTIFS('Teacher Candidate'!AR:AR,{"To a moderate extent","To a great extent"},'Teacher Candidate'!E:E,{"100"}))</f>
        <v>5</v>
      </c>
      <c r="G59" s="38">
        <f>G20</f>
        <v>7</v>
      </c>
      <c r="H59" s="29">
        <f t="shared" si="23"/>
        <v>0.7142857142857143</v>
      </c>
      <c r="J59" s="45"/>
      <c r="S59" s="45"/>
      <c r="U59" s="6"/>
      <c r="V59" s="6"/>
      <c r="W59" s="6"/>
      <c r="X59" s="6"/>
      <c r="Y59" s="6"/>
      <c r="Z59" s="28"/>
    </row>
    <row r="60" spans="1:26" x14ac:dyDescent="0.3">
      <c r="A60" s="48" t="s">
        <v>324</v>
      </c>
      <c r="B60" s="49"/>
      <c r="C60" s="49"/>
      <c r="D60" s="49"/>
      <c r="E60" s="49"/>
      <c r="F60" s="49"/>
      <c r="G60" s="49"/>
      <c r="H60" s="50"/>
      <c r="T60" s="27"/>
      <c r="U60" s="6"/>
      <c r="V60" s="6"/>
      <c r="W60" s="6"/>
      <c r="X60" s="6"/>
      <c r="Y60" s="6"/>
      <c r="Z60" s="28"/>
    </row>
    <row r="61" spans="1:26" ht="15" customHeight="1" x14ac:dyDescent="0.3">
      <c r="A61" s="35"/>
      <c r="B61" s="51" t="s">
        <v>325</v>
      </c>
      <c r="C61" s="6">
        <v>731</v>
      </c>
      <c r="D61" s="6">
        <v>830</v>
      </c>
      <c r="E61" s="52">
        <v>0.88072289156626504</v>
      </c>
      <c r="F61" s="6" cm="1">
        <f t="array" ref="F61">SUM(COUNTIFS('Teacher Candidate'!AS:AS,{"To a moderate extent","To a great extent"},'Teacher Candidate'!E:E,{"100"}))</f>
        <v>6</v>
      </c>
      <c r="G61" s="6" cm="1">
        <f t="array" ref="G61">G20-SUM(COUNTIFS('Teacher Candidate'!AS:AS,{"N/A or Not Included"}))</f>
        <v>7</v>
      </c>
      <c r="H61" s="29">
        <f t="shared" ref="H61:H67" si="26">F61/G61</f>
        <v>0.8571428571428571</v>
      </c>
      <c r="J61" s="2"/>
      <c r="S61" s="113"/>
      <c r="T61" s="113"/>
      <c r="U61" s="111"/>
      <c r="V61" s="111"/>
      <c r="W61" s="111"/>
      <c r="X61" s="111"/>
      <c r="Y61" s="111"/>
      <c r="Z61" s="111"/>
    </row>
    <row r="62" spans="1:26" ht="15" customHeight="1" x14ac:dyDescent="0.3">
      <c r="A62" s="35"/>
      <c r="B62" s="54" t="s">
        <v>326</v>
      </c>
      <c r="C62" s="23">
        <v>736</v>
      </c>
      <c r="D62" s="23">
        <v>831</v>
      </c>
      <c r="E62" s="55">
        <v>0.88567990373044525</v>
      </c>
      <c r="F62" s="23" cm="1">
        <f t="array" ref="F62">SUM(COUNTIFS('Teacher Candidate'!AT:AT,{"To a moderate extent","To a great extent"},'Teacher Candidate'!E:E,{"100"}))</f>
        <v>6</v>
      </c>
      <c r="G62" s="23" cm="1">
        <f t="array" ref="G62">G20-SUM(COUNTIFS('Teacher Candidate'!AT:AT,{"N/A or Not Included"}))</f>
        <v>7</v>
      </c>
      <c r="H62" s="25">
        <f t="shared" si="26"/>
        <v>0.8571428571428571</v>
      </c>
      <c r="J62" s="2"/>
      <c r="S62" s="113"/>
      <c r="T62" s="113"/>
      <c r="U62" s="47"/>
      <c r="V62" s="47"/>
      <c r="W62" s="6"/>
      <c r="X62" s="47"/>
      <c r="Y62" s="47"/>
      <c r="Z62" s="6"/>
    </row>
    <row r="63" spans="1:26" x14ac:dyDescent="0.3">
      <c r="A63" s="35"/>
      <c r="B63" s="51" t="s">
        <v>327</v>
      </c>
      <c r="C63" s="6">
        <v>661</v>
      </c>
      <c r="D63" s="6">
        <v>797</v>
      </c>
      <c r="E63" s="52">
        <v>0.8293601003764115</v>
      </c>
      <c r="F63" s="6" cm="1">
        <f t="array" ref="F63">SUM(COUNTIFS('Teacher Candidate'!AU:AU,{"To a moderate extent","To a great extent"},'Teacher Candidate'!E:E,{"100"}))</f>
        <v>5</v>
      </c>
      <c r="G63" s="6" cm="1">
        <f t="array" ref="G63">G20-SUM(COUNTIFS('Teacher Candidate'!AU:AU,{"N/A or Not Included"}))</f>
        <v>7</v>
      </c>
      <c r="H63" s="29">
        <f t="shared" si="26"/>
        <v>0.7142857142857143</v>
      </c>
      <c r="J63" s="2"/>
      <c r="S63" s="2"/>
      <c r="T63" s="27"/>
      <c r="U63" s="6"/>
      <c r="V63" s="6"/>
      <c r="W63" s="28"/>
      <c r="X63" s="6"/>
      <c r="Y63" s="6"/>
      <c r="Z63" s="28"/>
    </row>
    <row r="64" spans="1:26" x14ac:dyDescent="0.3">
      <c r="A64" s="35"/>
      <c r="B64" s="54" t="s">
        <v>328</v>
      </c>
      <c r="C64" s="77">
        <v>707</v>
      </c>
      <c r="D64" s="77">
        <v>813</v>
      </c>
      <c r="E64" s="78">
        <v>0.86961869618696186</v>
      </c>
      <c r="F64" s="77" cm="1">
        <f t="array" ref="F64">SUM(COUNTIFS('Teacher Candidate'!AV:AV,{"To a moderate extent","To a great extent"},'Teacher Candidate'!E:E,{"100"}))</f>
        <v>5</v>
      </c>
      <c r="G64" s="23" cm="1">
        <f t="array" ref="G64">G20-SUM(COUNTIFS('Teacher Candidate'!AV:AV,{"N/A or Not Included"}))</f>
        <v>7</v>
      </c>
      <c r="H64" s="25">
        <f t="shared" si="26"/>
        <v>0.7142857142857143</v>
      </c>
      <c r="J64" s="2"/>
      <c r="S64" s="2"/>
      <c r="T64" s="27"/>
      <c r="U64" s="6"/>
      <c r="V64" s="6"/>
      <c r="W64" s="28"/>
      <c r="X64" s="6"/>
      <c r="Y64" s="6"/>
      <c r="Z64" s="28"/>
    </row>
    <row r="65" spans="1:26" x14ac:dyDescent="0.3">
      <c r="A65" s="35"/>
      <c r="B65" s="51" t="s">
        <v>329</v>
      </c>
      <c r="C65" s="6">
        <v>820</v>
      </c>
      <c r="D65" s="6">
        <v>830</v>
      </c>
      <c r="E65" s="52">
        <v>0.98795180722891562</v>
      </c>
      <c r="F65" s="6" cm="1">
        <f t="array" ref="F65">SUM(COUNTIFS('Teacher Candidate'!AW:AW,{"To a moderate extent","To a great extent"},'Teacher Candidate'!E:E,{"100"}))</f>
        <v>7</v>
      </c>
      <c r="G65" s="6" cm="1">
        <f t="array" ref="G65">G20-SUM(COUNTIFS('Teacher Candidate'!AW:AW,{"N/A or Not Included"}))</f>
        <v>7</v>
      </c>
      <c r="H65" s="29">
        <f t="shared" si="26"/>
        <v>1</v>
      </c>
      <c r="J65" s="2"/>
      <c r="S65" s="2"/>
      <c r="T65" s="27"/>
      <c r="U65" s="6"/>
      <c r="V65" s="6"/>
      <c r="W65" s="28"/>
      <c r="X65" s="6"/>
      <c r="Y65" s="6"/>
      <c r="Z65" s="28"/>
    </row>
    <row r="66" spans="1:26" x14ac:dyDescent="0.3">
      <c r="A66" s="35"/>
      <c r="B66" s="54" t="s">
        <v>330</v>
      </c>
      <c r="C66" s="23">
        <v>804</v>
      </c>
      <c r="D66" s="23">
        <v>832</v>
      </c>
      <c r="E66" s="55">
        <v>0.96634615384615385</v>
      </c>
      <c r="F66" s="23" cm="1">
        <f t="array" ref="F66">SUM(COUNTIFS('Teacher Candidate'!AX:AX,{"To a moderate extent","To a great extent"},'Teacher Candidate'!E:E,{"100"}))</f>
        <v>7</v>
      </c>
      <c r="G66" s="23" cm="1">
        <f t="array" ref="G66">G20-SUM(COUNTIF('Teacher Candidate'!AX:AX,{"N/A or Not Included"}))</f>
        <v>7</v>
      </c>
      <c r="H66" s="25">
        <f t="shared" si="26"/>
        <v>1</v>
      </c>
      <c r="J66" s="2"/>
      <c r="S66" s="2"/>
      <c r="T66" s="27"/>
      <c r="U66" s="6"/>
      <c r="V66" s="6"/>
      <c r="W66" s="28"/>
      <c r="X66" s="6"/>
      <c r="Y66" s="6"/>
      <c r="Z66" s="28"/>
    </row>
    <row r="67" spans="1:26" x14ac:dyDescent="0.3">
      <c r="A67" s="79"/>
      <c r="B67" s="51" t="s">
        <v>331</v>
      </c>
      <c r="C67" s="6">
        <v>762</v>
      </c>
      <c r="D67" s="6">
        <v>829</v>
      </c>
      <c r="E67" s="52">
        <v>0.91917973462002411</v>
      </c>
      <c r="F67" s="6" cm="1">
        <f t="array" ref="F67">SUM(COUNTIFS('Teacher Candidate'!AY:AY,{"To a moderate extent","To a great extent"},'Teacher Candidate'!E:E,{"100"}))</f>
        <v>7</v>
      </c>
      <c r="G67" s="6" cm="1">
        <f t="array" ref="G67">G20-SUM(COUNTIFS('Teacher Candidate'!AY:AY,{"N/A or Not Included"}))</f>
        <v>7</v>
      </c>
      <c r="H67" s="29">
        <f t="shared" si="26"/>
        <v>1</v>
      </c>
      <c r="J67" s="2"/>
      <c r="T67" s="27"/>
      <c r="U67" s="6"/>
      <c r="V67" s="6"/>
      <c r="W67" s="28"/>
      <c r="X67" s="6"/>
      <c r="Y67" s="6"/>
      <c r="Z67" s="28"/>
    </row>
    <row r="68" spans="1:26" x14ac:dyDescent="0.3">
      <c r="A68" s="48" t="s">
        <v>321</v>
      </c>
      <c r="B68" s="49"/>
      <c r="C68" s="49"/>
      <c r="D68" s="49"/>
      <c r="E68" s="49"/>
      <c r="F68" s="49"/>
      <c r="G68" s="49"/>
      <c r="H68" s="50"/>
      <c r="J68" s="2"/>
      <c r="S68" s="2"/>
      <c r="T68" s="27"/>
      <c r="U68" s="6"/>
      <c r="V68" s="6"/>
      <c r="W68" s="28"/>
      <c r="X68" s="6"/>
      <c r="Y68" s="6"/>
      <c r="Z68" s="28"/>
    </row>
    <row r="69" spans="1:26" x14ac:dyDescent="0.3">
      <c r="A69" s="36"/>
      <c r="B69" s="73" t="s">
        <v>235</v>
      </c>
      <c r="C69" s="16">
        <v>823</v>
      </c>
      <c r="D69" s="16">
        <v>832</v>
      </c>
      <c r="E69" s="80">
        <v>0.98918269230769229</v>
      </c>
      <c r="F69" s="16" cm="1">
        <f t="array" ref="F69">SUM(COUNTIFS('Teacher Candidate'!BD:BD,{"To a moderate extent","To a great extent"},'Teacher Candidate'!E:E,{"100"}))</f>
        <v>7</v>
      </c>
      <c r="G69" s="16">
        <f>G20</f>
        <v>7</v>
      </c>
      <c r="H69" s="81">
        <f t="shared" ref="H69" si="27">F69/G69</f>
        <v>1</v>
      </c>
      <c r="J69" s="2"/>
      <c r="S69" s="2"/>
      <c r="T69" s="27"/>
      <c r="U69" s="6"/>
      <c r="V69" s="6"/>
      <c r="W69" s="28"/>
      <c r="X69" s="6"/>
      <c r="Y69" s="6"/>
      <c r="Z69" s="28"/>
    </row>
    <row r="72" spans="1:26" ht="15" customHeight="1" x14ac:dyDescent="0.3">
      <c r="L72" s="112"/>
      <c r="M72" s="112"/>
      <c r="N72" s="52"/>
      <c r="U72" s="112"/>
      <c r="V72" s="112"/>
      <c r="W72" s="52"/>
    </row>
    <row r="73" spans="1:26" x14ac:dyDescent="0.3">
      <c r="L73" s="112"/>
      <c r="M73" s="112"/>
      <c r="N73" s="82"/>
      <c r="U73" s="112"/>
      <c r="V73" s="112"/>
      <c r="W73" s="82"/>
    </row>
    <row r="74" spans="1:26" x14ac:dyDescent="0.3">
      <c r="K74" s="27"/>
      <c r="L74" s="6"/>
      <c r="M74" s="6"/>
      <c r="N74" s="33"/>
      <c r="T74" s="27"/>
      <c r="U74" s="6"/>
      <c r="V74" s="6"/>
      <c r="W74" s="28"/>
    </row>
    <row r="75" spans="1:26" x14ac:dyDescent="0.3">
      <c r="K75" s="27"/>
      <c r="L75" s="6"/>
      <c r="M75" s="6"/>
      <c r="N75" s="33"/>
      <c r="T75" s="27"/>
      <c r="U75" s="6"/>
      <c r="V75" s="6"/>
      <c r="W75" s="28"/>
    </row>
    <row r="76" spans="1:26" x14ac:dyDescent="0.3">
      <c r="K76" s="27"/>
      <c r="L76" s="6"/>
      <c r="M76" s="6"/>
      <c r="N76" s="33"/>
      <c r="T76" s="27"/>
      <c r="U76" s="6"/>
      <c r="V76" s="6"/>
      <c r="W76" s="28"/>
    </row>
    <row r="77" spans="1:26" x14ac:dyDescent="0.3">
      <c r="K77" s="27"/>
      <c r="L77" s="6"/>
      <c r="M77" s="6"/>
      <c r="N77" s="33"/>
      <c r="T77" s="27"/>
      <c r="U77" s="6"/>
      <c r="V77" s="6"/>
      <c r="W77" s="28"/>
    </row>
    <row r="78" spans="1:26" x14ac:dyDescent="0.3">
      <c r="K78" s="27"/>
      <c r="L78" s="6"/>
      <c r="M78" s="6"/>
      <c r="N78" s="33"/>
      <c r="T78" s="27"/>
      <c r="U78" s="6"/>
      <c r="V78" s="6"/>
      <c r="W78" s="28"/>
    </row>
    <row r="79" spans="1:26" x14ac:dyDescent="0.3">
      <c r="K79" s="27"/>
      <c r="L79" s="6"/>
      <c r="M79" s="6"/>
      <c r="N79" s="33"/>
      <c r="T79" s="27"/>
      <c r="U79" s="6"/>
      <c r="V79" s="6"/>
      <c r="W79" s="33"/>
    </row>
    <row r="80" spans="1:26" x14ac:dyDescent="0.3">
      <c r="K80" s="27"/>
      <c r="L80" s="6"/>
      <c r="M80" s="6"/>
      <c r="N80" s="33"/>
      <c r="T80" s="27"/>
      <c r="U80" s="6"/>
      <c r="V80" s="6"/>
      <c r="W80" s="33"/>
    </row>
    <row r="81" spans="11:23" x14ac:dyDescent="0.3">
      <c r="K81" s="27"/>
      <c r="L81" s="6"/>
      <c r="M81" s="6"/>
      <c r="N81" s="33"/>
      <c r="T81" s="27"/>
      <c r="U81" s="6"/>
      <c r="V81" s="6"/>
      <c r="W81" s="33"/>
    </row>
  </sheetData>
  <mergeCells count="31">
    <mergeCell ref="L72:L73"/>
    <mergeCell ref="M72:M73"/>
    <mergeCell ref="U72:U73"/>
    <mergeCell ref="V72:V73"/>
    <mergeCell ref="S61:T62"/>
    <mergeCell ref="U61:W61"/>
    <mergeCell ref="K17:K18"/>
    <mergeCell ref="L17:N17"/>
    <mergeCell ref="O17:Q17"/>
    <mergeCell ref="X61:Z61"/>
    <mergeCell ref="S17:S18"/>
    <mergeCell ref="T17:T18"/>
    <mergeCell ref="U17:W17"/>
    <mergeCell ref="X17:Z17"/>
    <mergeCell ref="A17:A18"/>
    <mergeCell ref="B17:B18"/>
    <mergeCell ref="C17:E17"/>
    <mergeCell ref="F17:H17"/>
    <mergeCell ref="J17:J18"/>
    <mergeCell ref="A1:H3"/>
    <mergeCell ref="J1:Q3"/>
    <mergeCell ref="S1:Z3"/>
    <mergeCell ref="A5:B6"/>
    <mergeCell ref="C5:E5"/>
    <mergeCell ref="F5:H5"/>
    <mergeCell ref="J5:K6"/>
    <mergeCell ref="L5:N5"/>
    <mergeCell ref="O5:Q5"/>
    <mergeCell ref="S5:T6"/>
    <mergeCell ref="U5:W5"/>
    <mergeCell ref="X5:Z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13"/>
  <sheetViews>
    <sheetView workbookViewId="0">
      <selection activeCell="H17" sqref="H17"/>
    </sheetView>
  </sheetViews>
  <sheetFormatPr defaultColWidth="9.109375" defaultRowHeight="14.4" x14ac:dyDescent="0.3"/>
  <cols>
    <col min="1" max="1" width="9.109375" style="2"/>
    <col min="2" max="2" width="26.6640625" style="2" bestFit="1" customWidth="1"/>
    <col min="3" max="9" width="9.109375" style="2"/>
    <col min="10" max="10" width="11.5546875" style="2" bestFit="1" customWidth="1"/>
    <col min="11" max="16384" width="9.109375" style="2"/>
  </cols>
  <sheetData>
    <row r="2" spans="2:13" x14ac:dyDescent="0.3">
      <c r="B2" s="114"/>
      <c r="C2" s="114"/>
      <c r="D2" s="114"/>
      <c r="E2" s="114"/>
      <c r="F2" s="114"/>
      <c r="G2" s="114"/>
      <c r="H2" s="114"/>
    </row>
    <row r="3" spans="2:13" x14ac:dyDescent="0.3">
      <c r="B3" s="115" t="s">
        <v>348</v>
      </c>
      <c r="C3" s="117" t="s">
        <v>258</v>
      </c>
      <c r="D3" s="117"/>
      <c r="E3" s="117"/>
      <c r="F3" s="117" t="str">
        <f>Summary!F5</f>
        <v>Your EPI</v>
      </c>
      <c r="G3" s="117"/>
      <c r="H3" s="117"/>
      <c r="M3" s="27"/>
    </row>
    <row r="4" spans="2:13" x14ac:dyDescent="0.3">
      <c r="B4" s="116"/>
      <c r="C4" s="15" t="s">
        <v>349</v>
      </c>
      <c r="D4" s="15" t="s">
        <v>261</v>
      </c>
      <c r="E4" s="16" t="s">
        <v>262</v>
      </c>
      <c r="F4" s="15" t="s">
        <v>349</v>
      </c>
      <c r="G4" s="15" t="s">
        <v>261</v>
      </c>
      <c r="H4" s="16" t="s">
        <v>262</v>
      </c>
    </row>
    <row r="5" spans="2:13" x14ac:dyDescent="0.3">
      <c r="B5" s="18" t="s">
        <v>350</v>
      </c>
      <c r="C5" s="14">
        <v>31396</v>
      </c>
      <c r="D5" s="14">
        <v>33309</v>
      </c>
      <c r="E5" s="19">
        <v>0.94256807469452697</v>
      </c>
      <c r="F5" s="14">
        <f>SUM(Summary!F7:F11,Summary!F13)</f>
        <v>256</v>
      </c>
      <c r="G5" s="14">
        <f>SUM(Summary!G7:G11,Summary!G13)</f>
        <v>287</v>
      </c>
      <c r="H5" s="19">
        <f>F5/G5</f>
        <v>0.89198606271777003</v>
      </c>
    </row>
    <row r="6" spans="2:13" x14ac:dyDescent="0.3">
      <c r="B6" s="27" t="s">
        <v>269</v>
      </c>
      <c r="C6" s="6">
        <v>1453</v>
      </c>
      <c r="D6" s="6">
        <v>1664</v>
      </c>
      <c r="E6" s="28">
        <v>0.87319711538461542</v>
      </c>
      <c r="F6" s="6">
        <f>Summary!F12</f>
        <v>9</v>
      </c>
      <c r="G6" s="6">
        <f>Summary!G12</f>
        <v>14</v>
      </c>
      <c r="H6" s="28">
        <f>F6/G6</f>
        <v>0.6428571428571429</v>
      </c>
    </row>
    <row r="7" spans="2:13" x14ac:dyDescent="0.3">
      <c r="B7" s="27" t="s">
        <v>351</v>
      </c>
      <c r="C7" s="6" t="s">
        <v>144</v>
      </c>
      <c r="D7" s="6" t="s">
        <v>144</v>
      </c>
      <c r="E7" s="28">
        <v>0.94572041408603391</v>
      </c>
      <c r="F7" s="6" t="s">
        <v>144</v>
      </c>
      <c r="G7" s="6" t="s">
        <v>144</v>
      </c>
      <c r="H7" s="28">
        <f>(SUM(Summary!X7:X11)/SUM(Summary!Y7:Y11)+SUM(Summary!O7:O11)/SUM(Summary!P7:P11))/2</f>
        <v>0.93906864740198071</v>
      </c>
      <c r="J7" s="105"/>
    </row>
    <row r="8" spans="2:13" x14ac:dyDescent="0.3">
      <c r="B8" s="27" t="s">
        <v>352</v>
      </c>
      <c r="C8" s="6" t="s">
        <v>144</v>
      </c>
      <c r="D8" s="6" t="s">
        <v>144</v>
      </c>
      <c r="E8" s="28">
        <v>0.9746229763284614</v>
      </c>
      <c r="F8" s="6" t="s">
        <v>144</v>
      </c>
      <c r="G8" s="6" t="s">
        <v>144</v>
      </c>
      <c r="H8" s="28">
        <f>(Summary!H14+Summary!Q13+Summary!Z13)/3</f>
        <v>1</v>
      </c>
    </row>
    <row r="9" spans="2:13" x14ac:dyDescent="0.3">
      <c r="B9" s="37" t="s">
        <v>270</v>
      </c>
      <c r="C9" s="38" t="s">
        <v>144</v>
      </c>
      <c r="D9" s="38" t="s">
        <v>144</v>
      </c>
      <c r="E9" s="39">
        <v>0.91435925769150006</v>
      </c>
      <c r="F9" s="38" t="s">
        <v>144</v>
      </c>
      <c r="G9" s="38" t="s">
        <v>144</v>
      </c>
      <c r="H9" s="39">
        <f>(Summary!Q12+Summary!Z12)/2</f>
        <v>0.91836734693877553</v>
      </c>
    </row>
    <row r="11" spans="2:13" x14ac:dyDescent="0.3">
      <c r="B11" s="118" t="s">
        <v>353</v>
      </c>
      <c r="C11" s="118"/>
      <c r="D11" s="118"/>
      <c r="E11" s="118"/>
      <c r="F11" s="118"/>
      <c r="G11" s="118"/>
      <c r="H11" s="118"/>
    </row>
    <row r="12" spans="2:13" x14ac:dyDescent="0.3">
      <c r="B12" s="118"/>
      <c r="C12" s="118"/>
      <c r="D12" s="118"/>
      <c r="E12" s="118"/>
      <c r="F12" s="118"/>
      <c r="G12" s="118"/>
      <c r="H12" s="118"/>
    </row>
    <row r="13" spans="2:13" x14ac:dyDescent="0.3">
      <c r="B13" s="118"/>
      <c r="C13" s="118"/>
      <c r="D13" s="118"/>
      <c r="E13" s="118"/>
      <c r="F13" s="118"/>
      <c r="G13" s="118"/>
      <c r="H13" s="118"/>
    </row>
  </sheetData>
  <mergeCells count="5">
    <mergeCell ref="B2:H2"/>
    <mergeCell ref="B3:B4"/>
    <mergeCell ref="C3:E3"/>
    <mergeCell ref="F3:H3"/>
    <mergeCell ref="B11:H1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3"/>
  <sheetViews>
    <sheetView workbookViewId="0">
      <pane ySplit="1" topLeftCell="A2" activePane="bottomLeft" state="frozen"/>
      <selection activeCell="AG1" sqref="AG1"/>
      <selection pane="bottomLeft" activeCell="A37" sqref="A37"/>
    </sheetView>
  </sheetViews>
  <sheetFormatPr defaultColWidth="15.6640625" defaultRowHeight="14.4" x14ac:dyDescent="0.3"/>
  <cols>
    <col min="1" max="1" width="28.33203125" style="2" bestFit="1" customWidth="1"/>
    <col min="2" max="2" width="22.33203125" style="2" customWidth="1"/>
    <col min="3" max="3" width="12.109375" style="89" customWidth="1"/>
    <col min="4" max="4" width="7.6640625" style="2" bestFit="1" customWidth="1"/>
    <col min="5" max="10" width="30.77734375" style="2" customWidth="1"/>
    <col min="11" max="11" width="38.6640625" style="90" bestFit="1" customWidth="1"/>
    <col min="12" max="13" width="25.77734375" style="90" customWidth="1"/>
    <col min="14" max="14" width="25.5546875" style="90" customWidth="1"/>
    <col min="15" max="15" width="24.6640625" style="90" bestFit="1" customWidth="1"/>
    <col min="16" max="16" width="25.77734375" style="90" customWidth="1"/>
    <col min="17" max="17" width="38.6640625" style="90" bestFit="1" customWidth="1"/>
    <col min="18" max="21" width="25.77734375" style="90" customWidth="1"/>
    <col min="22" max="22" width="38.6640625" style="90" bestFit="1" customWidth="1"/>
    <col min="23" max="43" width="25.77734375" style="90" customWidth="1"/>
    <col min="44" max="16384" width="15.6640625" style="89"/>
  </cols>
  <sheetData>
    <row r="1" spans="1:43" s="92" customFormat="1" ht="49.95" customHeight="1" x14ac:dyDescent="0.3">
      <c r="A1" s="93" t="s">
        <v>0</v>
      </c>
      <c r="B1" s="94" t="s">
        <v>146</v>
      </c>
      <c r="C1" s="95" t="s">
        <v>147</v>
      </c>
      <c r="D1" s="96" t="s">
        <v>149</v>
      </c>
      <c r="E1" s="97" t="s">
        <v>334</v>
      </c>
      <c r="F1" s="97" t="s">
        <v>335</v>
      </c>
      <c r="G1" s="97" t="s">
        <v>336</v>
      </c>
      <c r="H1" s="97" t="s">
        <v>337</v>
      </c>
      <c r="I1" s="97" t="s">
        <v>338</v>
      </c>
      <c r="J1" s="98" t="s">
        <v>339</v>
      </c>
      <c r="K1" s="99" t="s">
        <v>4</v>
      </c>
      <c r="L1" s="99" t="s">
        <v>340</v>
      </c>
      <c r="M1" s="99" t="s">
        <v>341</v>
      </c>
      <c r="N1" s="99" t="s">
        <v>5</v>
      </c>
      <c r="O1" s="99" t="s">
        <v>6</v>
      </c>
      <c r="P1" s="99" t="s">
        <v>7</v>
      </c>
      <c r="Q1" s="99" t="s">
        <v>342</v>
      </c>
      <c r="R1" s="99" t="s">
        <v>340</v>
      </c>
      <c r="S1" s="99" t="s">
        <v>341</v>
      </c>
      <c r="T1" s="99" t="s">
        <v>9</v>
      </c>
      <c r="U1" s="100" t="s">
        <v>6</v>
      </c>
      <c r="V1" s="101" t="s">
        <v>14</v>
      </c>
      <c r="W1" s="101" t="s">
        <v>343</v>
      </c>
      <c r="X1" s="101" t="s">
        <v>344</v>
      </c>
      <c r="Y1" s="101" t="s">
        <v>15</v>
      </c>
      <c r="Z1" s="101" t="s">
        <v>16</v>
      </c>
      <c r="AA1" s="101" t="s">
        <v>17</v>
      </c>
      <c r="AB1" s="101" t="s">
        <v>345</v>
      </c>
      <c r="AC1" s="101" t="s">
        <v>343</v>
      </c>
      <c r="AD1" s="101" t="s">
        <v>344</v>
      </c>
      <c r="AE1" s="101" t="s">
        <v>18</v>
      </c>
      <c r="AF1" s="102" t="s">
        <v>16</v>
      </c>
      <c r="AG1" s="103" t="s">
        <v>14</v>
      </c>
      <c r="AH1" s="103" t="s">
        <v>343</v>
      </c>
      <c r="AI1" s="103" t="s">
        <v>344</v>
      </c>
      <c r="AJ1" s="103" t="s">
        <v>346</v>
      </c>
      <c r="AK1" s="103" t="s">
        <v>16</v>
      </c>
      <c r="AL1" s="103" t="s">
        <v>347</v>
      </c>
      <c r="AM1" s="103" t="s">
        <v>8</v>
      </c>
      <c r="AN1" s="103" t="s">
        <v>343</v>
      </c>
      <c r="AO1" s="103" t="s">
        <v>344</v>
      </c>
      <c r="AP1" s="103" t="s">
        <v>346</v>
      </c>
      <c r="AQ1" s="104" t="s">
        <v>16</v>
      </c>
    </row>
    <row r="2" spans="1:43" x14ac:dyDescent="0.3">
      <c r="A2" s="2" t="s">
        <v>38</v>
      </c>
      <c r="B2" s="2" t="s">
        <v>79</v>
      </c>
      <c r="C2" s="89" t="s">
        <v>81</v>
      </c>
      <c r="D2" s="2" t="s">
        <v>19</v>
      </c>
      <c r="E2" s="2" t="s">
        <v>78</v>
      </c>
      <c r="F2" s="2" t="s">
        <v>145</v>
      </c>
      <c r="G2" s="2" t="s">
        <v>145</v>
      </c>
      <c r="K2" s="90" t="s">
        <v>30</v>
      </c>
      <c r="L2" s="90" t="s">
        <v>52</v>
      </c>
      <c r="M2" s="90" t="s">
        <v>78</v>
      </c>
      <c r="N2" s="90" t="s">
        <v>145</v>
      </c>
      <c r="O2" s="90" t="s">
        <v>145</v>
      </c>
      <c r="P2" s="90" t="s">
        <v>22</v>
      </c>
      <c r="Q2" s="91" t="s">
        <v>145</v>
      </c>
      <c r="R2" s="91" t="s">
        <v>145</v>
      </c>
      <c r="S2" s="91" t="s">
        <v>145</v>
      </c>
      <c r="T2" s="90" t="s">
        <v>145</v>
      </c>
      <c r="U2" s="90" t="s">
        <v>145</v>
      </c>
      <c r="V2" s="90" t="s">
        <v>30</v>
      </c>
      <c r="W2" s="90" t="s">
        <v>52</v>
      </c>
      <c r="X2" s="90" t="s">
        <v>78</v>
      </c>
      <c r="Y2" s="90" t="s">
        <v>145</v>
      </c>
      <c r="Z2" s="90" t="s">
        <v>145</v>
      </c>
      <c r="AA2" s="90" t="s">
        <v>22</v>
      </c>
      <c r="AB2" s="91" t="s">
        <v>145</v>
      </c>
      <c r="AC2" s="91" t="s">
        <v>145</v>
      </c>
      <c r="AD2" s="91" t="s">
        <v>145</v>
      </c>
      <c r="AE2" s="90" t="s">
        <v>145</v>
      </c>
      <c r="AF2" s="90" t="s">
        <v>145</v>
      </c>
      <c r="AG2" s="91" t="s">
        <v>30</v>
      </c>
      <c r="AH2" s="91" t="s">
        <v>52</v>
      </c>
      <c r="AI2" s="91" t="s">
        <v>78</v>
      </c>
      <c r="AJ2" s="90" t="s">
        <v>145</v>
      </c>
      <c r="AK2" s="90" t="s">
        <v>145</v>
      </c>
      <c r="AL2" s="91" t="s">
        <v>145</v>
      </c>
      <c r="AM2" s="91" t="s">
        <v>145</v>
      </c>
      <c r="AN2" s="91" t="s">
        <v>145</v>
      </c>
      <c r="AO2" s="91" t="s">
        <v>145</v>
      </c>
      <c r="AP2" s="90" t="s">
        <v>145</v>
      </c>
      <c r="AQ2" s="90" t="s">
        <v>145</v>
      </c>
    </row>
    <row r="3" spans="1:43" x14ac:dyDescent="0.3">
      <c r="A3" s="2" t="s">
        <v>38</v>
      </c>
      <c r="B3" s="2" t="s">
        <v>89</v>
      </c>
      <c r="C3" s="89" t="s">
        <v>91</v>
      </c>
      <c r="D3" s="2" t="s">
        <v>19</v>
      </c>
      <c r="E3" s="2" t="s">
        <v>87</v>
      </c>
      <c r="F3" s="2" t="s">
        <v>88</v>
      </c>
      <c r="G3" s="2" t="s">
        <v>145</v>
      </c>
      <c r="K3" s="90" t="s">
        <v>30</v>
      </c>
      <c r="L3" s="91" t="s">
        <v>52</v>
      </c>
      <c r="M3" s="91" t="s">
        <v>87</v>
      </c>
      <c r="N3" s="90" t="s">
        <v>145</v>
      </c>
      <c r="O3" s="90" t="s">
        <v>145</v>
      </c>
      <c r="P3" s="90" t="s">
        <v>29</v>
      </c>
      <c r="Q3" s="91" t="s">
        <v>30</v>
      </c>
      <c r="R3" s="91" t="s">
        <v>59</v>
      </c>
      <c r="S3" s="91" t="s">
        <v>88</v>
      </c>
      <c r="T3" s="90" t="s">
        <v>145</v>
      </c>
      <c r="U3" s="90" t="s">
        <v>145</v>
      </c>
      <c r="V3" s="90" t="s">
        <v>30</v>
      </c>
      <c r="W3" s="91" t="s">
        <v>52</v>
      </c>
      <c r="X3" s="91" t="s">
        <v>87</v>
      </c>
      <c r="Y3" s="90" t="s">
        <v>145</v>
      </c>
      <c r="Z3" s="90" t="s">
        <v>145</v>
      </c>
      <c r="AA3" s="90" t="s">
        <v>22</v>
      </c>
      <c r="AB3" s="91" t="s">
        <v>145</v>
      </c>
      <c r="AC3" s="91" t="s">
        <v>145</v>
      </c>
      <c r="AD3" s="91" t="s">
        <v>145</v>
      </c>
      <c r="AE3" s="90" t="s">
        <v>145</v>
      </c>
      <c r="AF3" s="90" t="s">
        <v>145</v>
      </c>
      <c r="AG3" s="91" t="s">
        <v>145</v>
      </c>
      <c r="AH3" s="91" t="s">
        <v>145</v>
      </c>
      <c r="AI3" s="91" t="s">
        <v>145</v>
      </c>
      <c r="AJ3" s="90" t="s">
        <v>145</v>
      </c>
      <c r="AK3" s="90" t="s">
        <v>145</v>
      </c>
      <c r="AL3" s="91" t="s">
        <v>145</v>
      </c>
      <c r="AM3" s="91" t="s">
        <v>145</v>
      </c>
      <c r="AN3" s="91" t="s">
        <v>145</v>
      </c>
      <c r="AO3" s="91" t="s">
        <v>145</v>
      </c>
      <c r="AP3" s="90" t="s">
        <v>145</v>
      </c>
      <c r="AQ3" s="90" t="s">
        <v>145</v>
      </c>
    </row>
    <row r="4" spans="1:43" x14ac:dyDescent="0.3">
      <c r="A4" s="2" t="s">
        <v>38</v>
      </c>
      <c r="B4" s="2" t="s">
        <v>40</v>
      </c>
      <c r="C4" s="89" t="s">
        <v>41</v>
      </c>
      <c r="D4" s="2" t="s">
        <v>19</v>
      </c>
      <c r="E4" s="2" t="s">
        <v>39</v>
      </c>
      <c r="F4" s="2" t="s">
        <v>145</v>
      </c>
      <c r="G4" s="2" t="s">
        <v>145</v>
      </c>
      <c r="K4" s="90" t="s">
        <v>145</v>
      </c>
      <c r="L4" s="90" t="s">
        <v>145</v>
      </c>
      <c r="M4" s="90" t="s">
        <v>145</v>
      </c>
      <c r="N4" s="90" t="s">
        <v>145</v>
      </c>
      <c r="O4" s="90" t="s">
        <v>145</v>
      </c>
      <c r="P4" s="90" t="s">
        <v>145</v>
      </c>
      <c r="Q4" s="91" t="s">
        <v>145</v>
      </c>
      <c r="R4" s="91" t="s">
        <v>145</v>
      </c>
      <c r="S4" s="91" t="s">
        <v>145</v>
      </c>
      <c r="T4" s="90" t="s">
        <v>145</v>
      </c>
      <c r="U4" s="90" t="s">
        <v>145</v>
      </c>
      <c r="V4" s="90" t="s">
        <v>30</v>
      </c>
      <c r="W4" s="90" t="s">
        <v>45</v>
      </c>
      <c r="X4" s="90" t="s">
        <v>39</v>
      </c>
      <c r="Y4" s="90" t="s">
        <v>145</v>
      </c>
      <c r="Z4" s="90" t="s">
        <v>145</v>
      </c>
      <c r="AA4" s="90" t="s">
        <v>22</v>
      </c>
      <c r="AB4" s="91" t="s">
        <v>145</v>
      </c>
      <c r="AC4" s="91" t="s">
        <v>145</v>
      </c>
      <c r="AD4" s="91" t="s">
        <v>145</v>
      </c>
      <c r="AE4" s="90" t="s">
        <v>145</v>
      </c>
      <c r="AF4" s="90" t="s">
        <v>145</v>
      </c>
      <c r="AG4" s="90" t="s">
        <v>145</v>
      </c>
      <c r="AH4" s="90" t="s">
        <v>145</v>
      </c>
      <c r="AI4" s="90" t="s">
        <v>145</v>
      </c>
      <c r="AJ4" s="90" t="s">
        <v>145</v>
      </c>
      <c r="AK4" s="90" t="s">
        <v>145</v>
      </c>
      <c r="AL4" s="90" t="s">
        <v>145</v>
      </c>
      <c r="AM4" s="91" t="s">
        <v>145</v>
      </c>
      <c r="AN4" s="91" t="s">
        <v>145</v>
      </c>
      <c r="AO4" s="91" t="s">
        <v>145</v>
      </c>
      <c r="AP4" s="90" t="s">
        <v>145</v>
      </c>
      <c r="AQ4" s="90" t="s">
        <v>145</v>
      </c>
    </row>
    <row r="5" spans="1:43" x14ac:dyDescent="0.3">
      <c r="A5" s="2" t="s">
        <v>38</v>
      </c>
      <c r="B5" s="2" t="s">
        <v>96</v>
      </c>
      <c r="C5" s="89" t="s">
        <v>98</v>
      </c>
      <c r="D5" s="2" t="s">
        <v>19</v>
      </c>
      <c r="E5" s="2" t="s">
        <v>95</v>
      </c>
      <c r="F5" s="2" t="s">
        <v>95</v>
      </c>
      <c r="G5" s="2" t="s">
        <v>145</v>
      </c>
      <c r="K5" s="90" t="s">
        <v>30</v>
      </c>
      <c r="L5" s="90" t="s">
        <v>36</v>
      </c>
      <c r="M5" s="90" t="s">
        <v>95</v>
      </c>
      <c r="N5" s="90" t="s">
        <v>145</v>
      </c>
      <c r="O5" s="90" t="s">
        <v>145</v>
      </c>
      <c r="P5" s="90" t="s">
        <v>22</v>
      </c>
      <c r="Q5" s="91" t="s">
        <v>145</v>
      </c>
      <c r="R5" s="91" t="s">
        <v>145</v>
      </c>
      <c r="S5" s="91" t="s">
        <v>145</v>
      </c>
      <c r="T5" s="90" t="s">
        <v>145</v>
      </c>
      <c r="U5" s="90" t="s">
        <v>145</v>
      </c>
      <c r="V5" s="90" t="s">
        <v>30</v>
      </c>
      <c r="W5" s="90" t="s">
        <v>36</v>
      </c>
      <c r="X5" s="90" t="s">
        <v>100</v>
      </c>
      <c r="Y5" s="90" t="s">
        <v>145</v>
      </c>
      <c r="Z5" s="90" t="s">
        <v>145</v>
      </c>
      <c r="AA5" s="90" t="s">
        <v>29</v>
      </c>
      <c r="AB5" s="91" t="s">
        <v>30</v>
      </c>
      <c r="AC5" s="91" t="s">
        <v>36</v>
      </c>
      <c r="AD5" s="91" t="s">
        <v>95</v>
      </c>
      <c r="AE5" s="90" t="s">
        <v>145</v>
      </c>
      <c r="AF5" s="90" t="s">
        <v>145</v>
      </c>
      <c r="AG5" s="90" t="s">
        <v>30</v>
      </c>
      <c r="AH5" s="90" t="s">
        <v>36</v>
      </c>
      <c r="AI5" s="90" t="s">
        <v>95</v>
      </c>
      <c r="AJ5" s="90" t="s">
        <v>145</v>
      </c>
      <c r="AK5" s="90" t="s">
        <v>145</v>
      </c>
      <c r="AL5" s="90" t="s">
        <v>145</v>
      </c>
      <c r="AM5" s="91" t="s">
        <v>145</v>
      </c>
      <c r="AN5" s="91" t="s">
        <v>145</v>
      </c>
      <c r="AO5" s="91" t="s">
        <v>145</v>
      </c>
      <c r="AP5" s="90" t="s">
        <v>145</v>
      </c>
      <c r="AQ5" s="90" t="s">
        <v>145</v>
      </c>
    </row>
    <row r="6" spans="1:43" x14ac:dyDescent="0.3">
      <c r="A6" s="2" t="s">
        <v>38</v>
      </c>
      <c r="B6" s="2" t="s">
        <v>47</v>
      </c>
      <c r="C6" s="89" t="s">
        <v>48</v>
      </c>
      <c r="D6" s="2" t="s">
        <v>19</v>
      </c>
      <c r="E6" s="2" t="s">
        <v>46</v>
      </c>
      <c r="F6" s="2" t="s">
        <v>145</v>
      </c>
      <c r="G6" s="2" t="s">
        <v>145</v>
      </c>
      <c r="K6" s="90" t="s">
        <v>145</v>
      </c>
      <c r="L6" s="90" t="s">
        <v>145</v>
      </c>
      <c r="M6" s="90" t="s">
        <v>145</v>
      </c>
      <c r="N6" s="90" t="s">
        <v>145</v>
      </c>
      <c r="O6" s="90" t="s">
        <v>145</v>
      </c>
      <c r="P6" s="90" t="s">
        <v>145</v>
      </c>
      <c r="Q6" s="90" t="s">
        <v>145</v>
      </c>
      <c r="R6" s="90" t="s">
        <v>145</v>
      </c>
      <c r="S6" s="90" t="s">
        <v>145</v>
      </c>
      <c r="T6" s="90" t="s">
        <v>145</v>
      </c>
      <c r="U6" s="90" t="s">
        <v>145</v>
      </c>
      <c r="V6" s="90" t="s">
        <v>30</v>
      </c>
      <c r="W6" s="90" t="s">
        <v>52</v>
      </c>
      <c r="X6" s="90" t="s">
        <v>46</v>
      </c>
      <c r="Y6" s="90" t="s">
        <v>145</v>
      </c>
      <c r="Z6" s="90" t="s">
        <v>145</v>
      </c>
      <c r="AA6" s="90" t="s">
        <v>22</v>
      </c>
      <c r="AB6" s="90" t="s">
        <v>145</v>
      </c>
      <c r="AC6" s="90" t="s">
        <v>145</v>
      </c>
      <c r="AD6" s="90" t="s">
        <v>145</v>
      </c>
      <c r="AE6" s="90" t="s">
        <v>145</v>
      </c>
      <c r="AF6" s="90" t="s">
        <v>145</v>
      </c>
      <c r="AG6" s="90" t="s">
        <v>30</v>
      </c>
      <c r="AH6" s="90" t="s">
        <v>52</v>
      </c>
      <c r="AI6" s="90" t="s">
        <v>46</v>
      </c>
      <c r="AJ6" s="90" t="s">
        <v>145</v>
      </c>
      <c r="AK6" s="90" t="s">
        <v>145</v>
      </c>
      <c r="AL6" s="90" t="s">
        <v>145</v>
      </c>
      <c r="AM6" s="91" t="s">
        <v>145</v>
      </c>
      <c r="AN6" s="91" t="s">
        <v>145</v>
      </c>
      <c r="AO6" s="91" t="s">
        <v>145</v>
      </c>
      <c r="AP6" s="90" t="s">
        <v>145</v>
      </c>
      <c r="AQ6" s="90" t="s">
        <v>145</v>
      </c>
    </row>
    <row r="7" spans="1:43" x14ac:dyDescent="0.3">
      <c r="A7" s="2" t="s">
        <v>38</v>
      </c>
      <c r="B7" s="2" t="s">
        <v>104</v>
      </c>
      <c r="C7" s="89" t="s">
        <v>106</v>
      </c>
      <c r="D7" s="2" t="s">
        <v>19</v>
      </c>
      <c r="F7" s="2" t="s">
        <v>145</v>
      </c>
      <c r="G7" s="2" t="s">
        <v>103</v>
      </c>
      <c r="K7" s="90" t="s">
        <v>75</v>
      </c>
      <c r="L7" s="90" t="s">
        <v>145</v>
      </c>
      <c r="M7" s="90" t="s">
        <v>145</v>
      </c>
      <c r="N7" s="90" t="s">
        <v>103</v>
      </c>
      <c r="O7" s="90" t="s">
        <v>145</v>
      </c>
      <c r="P7" s="90" t="s">
        <v>22</v>
      </c>
      <c r="Q7" s="91" t="s">
        <v>145</v>
      </c>
      <c r="R7" s="91" t="s">
        <v>145</v>
      </c>
      <c r="S7" s="91" t="s">
        <v>145</v>
      </c>
      <c r="T7" s="90" t="s">
        <v>145</v>
      </c>
      <c r="U7" s="90" t="s">
        <v>145</v>
      </c>
      <c r="V7" s="90" t="s">
        <v>75</v>
      </c>
      <c r="W7" s="90" t="s">
        <v>145</v>
      </c>
      <c r="X7" s="90" t="s">
        <v>145</v>
      </c>
      <c r="Y7" s="90" t="s">
        <v>103</v>
      </c>
      <c r="Z7" s="90" t="s">
        <v>145</v>
      </c>
      <c r="AA7" s="90" t="s">
        <v>22</v>
      </c>
      <c r="AB7" s="90" t="s">
        <v>145</v>
      </c>
      <c r="AC7" s="90" t="s">
        <v>145</v>
      </c>
      <c r="AD7" s="90" t="s">
        <v>145</v>
      </c>
      <c r="AE7" s="90" t="s">
        <v>145</v>
      </c>
      <c r="AF7" s="90" t="s">
        <v>145</v>
      </c>
      <c r="AG7" s="90" t="s">
        <v>75</v>
      </c>
      <c r="AH7" s="90" t="s">
        <v>145</v>
      </c>
      <c r="AI7" s="90" t="s">
        <v>145</v>
      </c>
      <c r="AJ7" s="90" t="s">
        <v>103</v>
      </c>
      <c r="AK7" s="90" t="s">
        <v>145</v>
      </c>
      <c r="AL7" s="90" t="s">
        <v>145</v>
      </c>
      <c r="AM7" s="91" t="s">
        <v>145</v>
      </c>
      <c r="AN7" s="91" t="s">
        <v>145</v>
      </c>
      <c r="AO7" s="91" t="s">
        <v>145</v>
      </c>
      <c r="AP7" s="90" t="s">
        <v>145</v>
      </c>
      <c r="AQ7" s="90" t="s">
        <v>145</v>
      </c>
    </row>
    <row r="8" spans="1:43" x14ac:dyDescent="0.3">
      <c r="A8" s="2" t="s">
        <v>38</v>
      </c>
      <c r="B8" s="2" t="s">
        <v>110</v>
      </c>
      <c r="C8" s="89" t="s">
        <v>112</v>
      </c>
      <c r="D8" s="2" t="s">
        <v>19</v>
      </c>
      <c r="E8" s="2" t="s">
        <v>109</v>
      </c>
      <c r="F8" s="2" t="s">
        <v>145</v>
      </c>
      <c r="G8" s="2" t="s">
        <v>145</v>
      </c>
      <c r="K8" s="90" t="s">
        <v>30</v>
      </c>
      <c r="L8" s="90" t="s">
        <v>113</v>
      </c>
      <c r="M8" s="90" t="s">
        <v>109</v>
      </c>
      <c r="N8" s="90" t="s">
        <v>145</v>
      </c>
      <c r="O8" s="90" t="s">
        <v>145</v>
      </c>
      <c r="P8" s="90" t="s">
        <v>22</v>
      </c>
      <c r="Q8" s="91" t="s">
        <v>145</v>
      </c>
      <c r="R8" s="91" t="s">
        <v>145</v>
      </c>
      <c r="S8" s="91" t="s">
        <v>145</v>
      </c>
      <c r="T8" s="90" t="s">
        <v>145</v>
      </c>
      <c r="U8" s="90" t="s">
        <v>145</v>
      </c>
      <c r="V8" s="90" t="s">
        <v>30</v>
      </c>
      <c r="W8" s="90" t="s">
        <v>58</v>
      </c>
      <c r="X8" s="90" t="s">
        <v>117</v>
      </c>
      <c r="Y8" s="90" t="s">
        <v>145</v>
      </c>
      <c r="Z8" s="90" t="s">
        <v>145</v>
      </c>
      <c r="AA8" s="90" t="s">
        <v>22</v>
      </c>
      <c r="AB8" s="91" t="s">
        <v>145</v>
      </c>
      <c r="AC8" s="91" t="s">
        <v>145</v>
      </c>
      <c r="AD8" s="91" t="s">
        <v>145</v>
      </c>
      <c r="AE8" s="90" t="s">
        <v>145</v>
      </c>
      <c r="AF8" s="90" t="s">
        <v>145</v>
      </c>
      <c r="AG8" s="91" t="s">
        <v>30</v>
      </c>
      <c r="AH8" s="91" t="s">
        <v>113</v>
      </c>
      <c r="AI8" s="91" t="s">
        <v>109</v>
      </c>
      <c r="AJ8" s="90" t="s">
        <v>145</v>
      </c>
      <c r="AK8" s="90" t="s">
        <v>145</v>
      </c>
      <c r="AL8" s="91" t="s">
        <v>145</v>
      </c>
      <c r="AM8" s="91" t="s">
        <v>145</v>
      </c>
      <c r="AN8" s="91" t="s">
        <v>145</v>
      </c>
      <c r="AO8" s="91" t="s">
        <v>145</v>
      </c>
      <c r="AP8" s="90" t="s">
        <v>145</v>
      </c>
      <c r="AQ8" s="90" t="s">
        <v>145</v>
      </c>
    </row>
    <row r="9" spans="1:43" x14ac:dyDescent="0.3">
      <c r="A9" s="2" t="s">
        <v>38</v>
      </c>
      <c r="B9" s="2" t="s">
        <v>121</v>
      </c>
      <c r="C9" s="89" t="s">
        <v>123</v>
      </c>
      <c r="D9" s="2" t="s">
        <v>19</v>
      </c>
      <c r="E9" s="2" t="s">
        <v>87</v>
      </c>
      <c r="F9" s="2" t="s">
        <v>145</v>
      </c>
      <c r="G9" s="2" t="s">
        <v>145</v>
      </c>
      <c r="K9" s="90" t="s">
        <v>30</v>
      </c>
      <c r="L9" s="90" t="s">
        <v>52</v>
      </c>
      <c r="M9" s="90" t="s">
        <v>87</v>
      </c>
      <c r="N9" s="90" t="s">
        <v>145</v>
      </c>
      <c r="O9" s="90" t="s">
        <v>145</v>
      </c>
      <c r="P9" s="90" t="s">
        <v>22</v>
      </c>
      <c r="Q9" s="91" t="s">
        <v>145</v>
      </c>
      <c r="R9" s="91" t="s">
        <v>145</v>
      </c>
      <c r="S9" s="91" t="s">
        <v>145</v>
      </c>
      <c r="T9" s="90" t="s">
        <v>145</v>
      </c>
      <c r="U9" s="90" t="s">
        <v>145</v>
      </c>
      <c r="V9" s="90" t="s">
        <v>30</v>
      </c>
      <c r="W9" s="90" t="s">
        <v>52</v>
      </c>
      <c r="X9" s="90" t="s">
        <v>87</v>
      </c>
      <c r="Y9" s="90" t="s">
        <v>145</v>
      </c>
      <c r="Z9" s="90" t="s">
        <v>145</v>
      </c>
      <c r="AA9" s="90" t="s">
        <v>22</v>
      </c>
      <c r="AB9" s="91" t="s">
        <v>145</v>
      </c>
      <c r="AC9" s="91" t="s">
        <v>145</v>
      </c>
      <c r="AD9" s="91" t="s">
        <v>145</v>
      </c>
      <c r="AE9" s="90" t="s">
        <v>145</v>
      </c>
      <c r="AF9" s="90" t="s">
        <v>145</v>
      </c>
      <c r="AG9" s="90" t="s">
        <v>145</v>
      </c>
      <c r="AH9" s="90" t="s">
        <v>145</v>
      </c>
      <c r="AI9" s="90" t="s">
        <v>145</v>
      </c>
      <c r="AJ9" s="90" t="s">
        <v>145</v>
      </c>
      <c r="AK9" s="90" t="s">
        <v>145</v>
      </c>
      <c r="AL9" s="90" t="s">
        <v>145</v>
      </c>
      <c r="AM9" s="91" t="s">
        <v>145</v>
      </c>
      <c r="AN9" s="91" t="s">
        <v>145</v>
      </c>
      <c r="AO9" s="91" t="s">
        <v>145</v>
      </c>
      <c r="AP9" s="90" t="s">
        <v>145</v>
      </c>
      <c r="AQ9" s="90" t="s">
        <v>145</v>
      </c>
    </row>
    <row r="10" spans="1:43" x14ac:dyDescent="0.3">
      <c r="A10" s="2" t="s">
        <v>38</v>
      </c>
      <c r="B10" s="2" t="s">
        <v>125</v>
      </c>
      <c r="C10" s="89" t="s">
        <v>127</v>
      </c>
      <c r="D10" s="2" t="s">
        <v>19</v>
      </c>
      <c r="E10" s="2" t="s">
        <v>60</v>
      </c>
      <c r="F10" s="2" t="s">
        <v>145</v>
      </c>
      <c r="G10" s="2" t="s">
        <v>145</v>
      </c>
      <c r="K10" s="90" t="s">
        <v>30</v>
      </c>
      <c r="L10" s="90" t="s">
        <v>52</v>
      </c>
      <c r="M10" s="90" t="s">
        <v>60</v>
      </c>
      <c r="N10" s="90" t="s">
        <v>145</v>
      </c>
      <c r="O10" s="90" t="s">
        <v>145</v>
      </c>
      <c r="P10" s="90" t="s">
        <v>22</v>
      </c>
      <c r="Q10" s="91" t="s">
        <v>145</v>
      </c>
      <c r="R10" s="91" t="s">
        <v>145</v>
      </c>
      <c r="S10" s="91" t="s">
        <v>145</v>
      </c>
      <c r="T10" s="90" t="s">
        <v>145</v>
      </c>
      <c r="U10" s="90" t="s">
        <v>145</v>
      </c>
      <c r="V10" s="90" t="s">
        <v>30</v>
      </c>
      <c r="W10" s="90" t="s">
        <v>52</v>
      </c>
      <c r="X10" s="90" t="s">
        <v>60</v>
      </c>
      <c r="Y10" s="90" t="s">
        <v>145</v>
      </c>
      <c r="Z10" s="90" t="s">
        <v>145</v>
      </c>
      <c r="AA10" s="90" t="s">
        <v>22</v>
      </c>
      <c r="AB10" s="91" t="s">
        <v>145</v>
      </c>
      <c r="AC10" s="91" t="s">
        <v>145</v>
      </c>
      <c r="AD10" s="91" t="s">
        <v>145</v>
      </c>
      <c r="AE10" s="90" t="s">
        <v>145</v>
      </c>
      <c r="AF10" s="90" t="s">
        <v>145</v>
      </c>
      <c r="AG10" s="91" t="s">
        <v>145</v>
      </c>
      <c r="AH10" s="91" t="s">
        <v>145</v>
      </c>
      <c r="AI10" s="91" t="s">
        <v>145</v>
      </c>
      <c r="AJ10" s="90" t="s">
        <v>145</v>
      </c>
      <c r="AK10" s="90" t="s">
        <v>145</v>
      </c>
      <c r="AL10" s="91" t="s">
        <v>145</v>
      </c>
      <c r="AM10" s="91" t="s">
        <v>145</v>
      </c>
      <c r="AN10" s="91" t="s">
        <v>145</v>
      </c>
      <c r="AO10" s="91" t="s">
        <v>145</v>
      </c>
      <c r="AP10" s="90" t="s">
        <v>145</v>
      </c>
      <c r="AQ10" s="90" t="s">
        <v>145</v>
      </c>
    </row>
    <row r="11" spans="1:43" x14ac:dyDescent="0.3">
      <c r="A11" s="2" t="s">
        <v>38</v>
      </c>
      <c r="B11" s="2" t="s">
        <v>132</v>
      </c>
      <c r="C11" s="89" t="s">
        <v>134</v>
      </c>
      <c r="D11" s="2" t="s">
        <v>19</v>
      </c>
      <c r="E11" s="2" t="s">
        <v>131</v>
      </c>
      <c r="F11" s="2" t="s">
        <v>145</v>
      </c>
      <c r="G11" s="2" t="s">
        <v>145</v>
      </c>
      <c r="K11" s="90" t="s">
        <v>30</v>
      </c>
      <c r="L11" s="90" t="s">
        <v>52</v>
      </c>
      <c r="M11" s="90" t="s">
        <v>131</v>
      </c>
      <c r="N11" s="90" t="s">
        <v>145</v>
      </c>
      <c r="O11" s="90" t="s">
        <v>145</v>
      </c>
      <c r="P11" s="90" t="s">
        <v>22</v>
      </c>
      <c r="Q11" s="91" t="s">
        <v>145</v>
      </c>
      <c r="R11" s="91" t="s">
        <v>145</v>
      </c>
      <c r="S11" s="91" t="s">
        <v>145</v>
      </c>
      <c r="T11" s="90" t="s">
        <v>145</v>
      </c>
      <c r="U11" s="90" t="s">
        <v>145</v>
      </c>
      <c r="V11" s="90" t="s">
        <v>30</v>
      </c>
      <c r="W11" s="90" t="s">
        <v>52</v>
      </c>
      <c r="X11" s="90" t="s">
        <v>131</v>
      </c>
      <c r="Y11" s="90" t="s">
        <v>145</v>
      </c>
      <c r="Z11" s="90" t="s">
        <v>145</v>
      </c>
      <c r="AA11" s="90" t="s">
        <v>22</v>
      </c>
      <c r="AB11" s="91" t="s">
        <v>145</v>
      </c>
      <c r="AC11" s="91" t="s">
        <v>145</v>
      </c>
      <c r="AD11" s="91" t="s">
        <v>145</v>
      </c>
      <c r="AE11" s="90" t="s">
        <v>145</v>
      </c>
      <c r="AF11" s="90" t="s">
        <v>145</v>
      </c>
      <c r="AG11" s="90" t="s">
        <v>30</v>
      </c>
      <c r="AH11" s="90" t="s">
        <v>52</v>
      </c>
      <c r="AI11" s="90" t="s">
        <v>131</v>
      </c>
      <c r="AJ11" s="90" t="s">
        <v>145</v>
      </c>
      <c r="AK11" s="90" t="s">
        <v>145</v>
      </c>
      <c r="AL11" s="90" t="s">
        <v>145</v>
      </c>
      <c r="AM11" s="91" t="s">
        <v>145</v>
      </c>
      <c r="AN11" s="91" t="s">
        <v>145</v>
      </c>
      <c r="AO11" s="91" t="s">
        <v>145</v>
      </c>
      <c r="AP11" s="90" t="s">
        <v>145</v>
      </c>
      <c r="AQ11" s="90" t="s">
        <v>145</v>
      </c>
    </row>
    <row r="12" spans="1:43" x14ac:dyDescent="0.3">
      <c r="A12" s="2" t="s">
        <v>38</v>
      </c>
      <c r="B12" s="2" t="s">
        <v>61</v>
      </c>
      <c r="C12" s="89" t="s">
        <v>62</v>
      </c>
      <c r="D12" s="2" t="s">
        <v>19</v>
      </c>
      <c r="E12" s="2" t="s">
        <v>60</v>
      </c>
      <c r="F12" s="2" t="s">
        <v>145</v>
      </c>
      <c r="G12" s="2" t="s">
        <v>145</v>
      </c>
      <c r="K12" s="90" t="s">
        <v>145</v>
      </c>
      <c r="L12" s="90" t="s">
        <v>145</v>
      </c>
      <c r="M12" s="90" t="s">
        <v>145</v>
      </c>
      <c r="N12" s="90" t="s">
        <v>145</v>
      </c>
      <c r="O12" s="90" t="s">
        <v>145</v>
      </c>
      <c r="P12" s="90" t="s">
        <v>145</v>
      </c>
      <c r="Q12" s="91" t="s">
        <v>145</v>
      </c>
      <c r="R12" s="91" t="s">
        <v>145</v>
      </c>
      <c r="S12" s="91" t="s">
        <v>145</v>
      </c>
      <c r="T12" s="90" t="s">
        <v>145</v>
      </c>
      <c r="U12" s="90" t="s">
        <v>145</v>
      </c>
      <c r="V12" s="90" t="s">
        <v>30</v>
      </c>
      <c r="W12" s="90" t="s">
        <v>52</v>
      </c>
      <c r="X12" s="90" t="s">
        <v>60</v>
      </c>
      <c r="Y12" s="90" t="s">
        <v>145</v>
      </c>
      <c r="Z12" s="90" t="s">
        <v>145</v>
      </c>
      <c r="AA12" s="90" t="s">
        <v>22</v>
      </c>
      <c r="AB12" s="90" t="s">
        <v>145</v>
      </c>
      <c r="AC12" s="90" t="s">
        <v>145</v>
      </c>
      <c r="AD12" s="90" t="s">
        <v>145</v>
      </c>
      <c r="AE12" s="90" t="s">
        <v>145</v>
      </c>
      <c r="AF12" s="90" t="s">
        <v>145</v>
      </c>
      <c r="AG12" s="91" t="s">
        <v>145</v>
      </c>
      <c r="AH12" s="91" t="s">
        <v>145</v>
      </c>
      <c r="AI12" s="91" t="s">
        <v>145</v>
      </c>
      <c r="AJ12" s="90" t="s">
        <v>145</v>
      </c>
      <c r="AK12" s="90" t="s">
        <v>145</v>
      </c>
      <c r="AL12" s="91" t="s">
        <v>145</v>
      </c>
      <c r="AM12" s="91" t="s">
        <v>145</v>
      </c>
      <c r="AN12" s="91" t="s">
        <v>145</v>
      </c>
      <c r="AO12" s="91" t="s">
        <v>145</v>
      </c>
      <c r="AP12" s="90" t="s">
        <v>145</v>
      </c>
      <c r="AQ12" s="90" t="s">
        <v>145</v>
      </c>
    </row>
    <row r="13" spans="1:43" x14ac:dyDescent="0.3">
      <c r="A13" s="2" t="s">
        <v>38</v>
      </c>
      <c r="B13" s="2" t="s">
        <v>136</v>
      </c>
      <c r="C13" s="89" t="s">
        <v>138</v>
      </c>
      <c r="D13" s="2" t="s">
        <v>19</v>
      </c>
      <c r="E13" s="2" t="s">
        <v>60</v>
      </c>
      <c r="F13" s="2" t="s">
        <v>145</v>
      </c>
      <c r="G13" s="2" t="s">
        <v>145</v>
      </c>
      <c r="K13" s="90" t="s">
        <v>30</v>
      </c>
      <c r="L13" s="90" t="s">
        <v>52</v>
      </c>
      <c r="M13" s="90" t="s">
        <v>60</v>
      </c>
      <c r="N13" s="90" t="s">
        <v>145</v>
      </c>
      <c r="O13" s="90" t="s">
        <v>145</v>
      </c>
      <c r="P13" s="90" t="s">
        <v>22</v>
      </c>
      <c r="Q13" s="91" t="s">
        <v>145</v>
      </c>
      <c r="R13" s="91" t="s">
        <v>145</v>
      </c>
      <c r="S13" s="91" t="s">
        <v>145</v>
      </c>
      <c r="T13" s="90" t="s">
        <v>145</v>
      </c>
      <c r="U13" s="90" t="s">
        <v>145</v>
      </c>
      <c r="V13" s="90" t="s">
        <v>30</v>
      </c>
      <c r="W13" s="90" t="s">
        <v>52</v>
      </c>
      <c r="X13" s="90" t="s">
        <v>60</v>
      </c>
      <c r="Y13" s="90" t="s">
        <v>145</v>
      </c>
      <c r="Z13" s="90" t="s">
        <v>145</v>
      </c>
      <c r="AA13" s="90" t="s">
        <v>22</v>
      </c>
      <c r="AB13" s="91" t="s">
        <v>145</v>
      </c>
      <c r="AC13" s="91" t="s">
        <v>145</v>
      </c>
      <c r="AD13" s="91" t="s">
        <v>145</v>
      </c>
      <c r="AE13" s="90" t="s">
        <v>145</v>
      </c>
      <c r="AF13" s="90" t="s">
        <v>145</v>
      </c>
      <c r="AG13" s="90" t="s">
        <v>30</v>
      </c>
      <c r="AH13" s="90" t="s">
        <v>52</v>
      </c>
      <c r="AI13" s="90" t="s">
        <v>60</v>
      </c>
      <c r="AJ13" s="90" t="s">
        <v>145</v>
      </c>
      <c r="AK13" s="90" t="s">
        <v>145</v>
      </c>
      <c r="AL13" s="90" t="s">
        <v>145</v>
      </c>
      <c r="AM13" s="91" t="s">
        <v>145</v>
      </c>
      <c r="AN13" s="91" t="s">
        <v>145</v>
      </c>
      <c r="AO13" s="91" t="s">
        <v>145</v>
      </c>
      <c r="AP13" s="90" t="s">
        <v>145</v>
      </c>
      <c r="AQ13" s="90" t="s">
        <v>145</v>
      </c>
    </row>
  </sheetData>
  <autoFilter ref="A1:AQ13">
    <sortState ref="A2:AQ13">
      <sortCondition ref="A2:A13"/>
      <sortCondition ref="B2:B13"/>
    </sortState>
  </autoFilter>
  <sortState ref="A2:JJ13">
    <sortCondition ref="A2:A13"/>
    <sortCondition ref="B2:B13"/>
  </sortState>
  <conditionalFormatting sqref="B1">
    <cfRule type="duplicateValues" dxfId="8" priority="5"/>
  </conditionalFormatting>
  <conditionalFormatting sqref="A1">
    <cfRule type="duplicateValues" dxfId="7" priority="4"/>
  </conditionalFormatting>
  <conditionalFormatting sqref="B1">
    <cfRule type="duplicateValues" dxfId="6" priority="3"/>
  </conditionalFormatting>
  <conditionalFormatting sqref="C1">
    <cfRule type="duplicateValues" dxfId="5" priority="2"/>
  </conditionalFormatting>
  <conditionalFormatting sqref="B1:C1">
    <cfRule type="duplicateValues" dxfId="4" priority="1"/>
  </conditionalFormatting>
  <conditionalFormatting sqref="B2:B13">
    <cfRule type="duplicateValues" dxfId="3" priority="23"/>
  </conditionalFormatting>
  <conditionalFormatting sqref="C2:C13">
    <cfRule type="duplicateValues" dxfId="2" priority="24"/>
  </conditionalFormatting>
  <conditionalFormatting sqref="B2:C13">
    <cfRule type="duplicateValues" dxfId="1" priority="25"/>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X10"/>
  <sheetViews>
    <sheetView workbookViewId="0">
      <pane ySplit="1" topLeftCell="A2" activePane="bottomLeft" state="frozen"/>
      <selection activeCell="B1" sqref="B1"/>
      <selection pane="bottomLeft" activeCell="A16" sqref="A16"/>
    </sheetView>
  </sheetViews>
  <sheetFormatPr defaultColWidth="8.88671875" defaultRowHeight="14.4" x14ac:dyDescent="0.3"/>
  <cols>
    <col min="1" max="1" width="28.33203125" style="2" bestFit="1" customWidth="1"/>
    <col min="2" max="2" width="24.88671875" style="2" bestFit="1" customWidth="1"/>
    <col min="3" max="3" width="36" style="2" bestFit="1" customWidth="1"/>
    <col min="4" max="4" width="11" style="89" bestFit="1" customWidth="1"/>
    <col min="5" max="5" width="7.6640625" style="2" bestFit="1" customWidth="1"/>
    <col min="6" max="6" width="7.44140625" style="2" bestFit="1" customWidth="1"/>
    <col min="7" max="7" width="6.33203125" style="2" bestFit="1" customWidth="1"/>
    <col min="8" max="8" width="7.6640625" style="2" bestFit="1" customWidth="1"/>
    <col min="9" max="76" width="50.6640625" style="2" customWidth="1"/>
    <col min="77" max="16384" width="8.88671875" style="2"/>
  </cols>
  <sheetData>
    <row r="1" spans="1:76" s="9" customFormat="1" ht="49.95" customHeight="1" x14ac:dyDescent="0.3">
      <c r="A1" s="10" t="s">
        <v>0</v>
      </c>
      <c r="B1" s="10" t="s">
        <v>146</v>
      </c>
      <c r="C1" s="10" t="s">
        <v>1</v>
      </c>
      <c r="D1" s="10" t="s">
        <v>147</v>
      </c>
      <c r="E1" s="11" t="s">
        <v>2</v>
      </c>
      <c r="F1" s="10" t="s">
        <v>3</v>
      </c>
      <c r="G1" s="10" t="s">
        <v>148</v>
      </c>
      <c r="H1" s="10" t="s">
        <v>149</v>
      </c>
      <c r="I1" s="10" t="s">
        <v>194</v>
      </c>
      <c r="J1" s="10" t="s">
        <v>195</v>
      </c>
      <c r="K1" s="10" t="s">
        <v>196</v>
      </c>
      <c r="L1" s="10" t="s">
        <v>197</v>
      </c>
      <c r="M1" s="10" t="s">
        <v>198</v>
      </c>
      <c r="N1" s="10" t="s">
        <v>156</v>
      </c>
      <c r="O1" s="10" t="s">
        <v>184</v>
      </c>
      <c r="P1" s="10" t="s">
        <v>185</v>
      </c>
      <c r="Q1" s="10" t="s">
        <v>155</v>
      </c>
      <c r="R1" s="10" t="s">
        <v>157</v>
      </c>
      <c r="S1" s="83" t="s">
        <v>158</v>
      </c>
      <c r="T1" s="10" t="s">
        <v>199</v>
      </c>
      <c r="U1" s="10" t="s">
        <v>200</v>
      </c>
      <c r="V1" s="10" t="s">
        <v>201</v>
      </c>
      <c r="W1" s="10" t="s">
        <v>202</v>
      </c>
      <c r="X1" s="10" t="s">
        <v>203</v>
      </c>
      <c r="Y1" s="10" t="s">
        <v>204</v>
      </c>
      <c r="Z1" s="10" t="s">
        <v>205</v>
      </c>
      <c r="AA1" s="10" t="s">
        <v>206</v>
      </c>
      <c r="AB1" s="10" t="s">
        <v>207</v>
      </c>
      <c r="AC1" s="10" t="s">
        <v>208</v>
      </c>
      <c r="AD1" s="10" t="s">
        <v>209</v>
      </c>
      <c r="AE1" s="10" t="s">
        <v>210</v>
      </c>
      <c r="AF1" s="10" t="s">
        <v>211</v>
      </c>
      <c r="AG1" s="10" t="s">
        <v>212</v>
      </c>
      <c r="AH1" s="10" t="s">
        <v>213</v>
      </c>
      <c r="AI1" s="10" t="s">
        <v>214</v>
      </c>
      <c r="AJ1" s="10" t="s">
        <v>215</v>
      </c>
      <c r="AK1" s="10" t="s">
        <v>216</v>
      </c>
      <c r="AL1" s="10" t="s">
        <v>217</v>
      </c>
      <c r="AM1" s="10" t="s">
        <v>218</v>
      </c>
      <c r="AN1" s="10" t="s">
        <v>219</v>
      </c>
      <c r="AO1" s="10" t="s">
        <v>220</v>
      </c>
      <c r="AP1" s="10" t="s">
        <v>221</v>
      </c>
      <c r="AQ1" s="10" t="s">
        <v>222</v>
      </c>
      <c r="AR1" s="10" t="s">
        <v>223</v>
      </c>
      <c r="AS1" s="10" t="s">
        <v>224</v>
      </c>
      <c r="AT1" s="10" t="s">
        <v>225</v>
      </c>
      <c r="AU1" s="10" t="s">
        <v>226</v>
      </c>
      <c r="AV1" s="10" t="s">
        <v>227</v>
      </c>
      <c r="AW1" s="10" t="s">
        <v>228</v>
      </c>
      <c r="AX1" s="10" t="s">
        <v>229</v>
      </c>
      <c r="AY1" s="10" t="s">
        <v>230</v>
      </c>
      <c r="AZ1" s="10" t="s">
        <v>231</v>
      </c>
      <c r="BA1" s="10" t="s">
        <v>232</v>
      </c>
      <c r="BB1" s="10" t="s">
        <v>233</v>
      </c>
      <c r="BC1" s="10" t="s">
        <v>234</v>
      </c>
      <c r="BD1" s="10" t="s">
        <v>235</v>
      </c>
      <c r="BE1" s="10" t="s">
        <v>236</v>
      </c>
      <c r="BF1" s="10" t="s">
        <v>243</v>
      </c>
      <c r="BG1" s="10" t="s">
        <v>244</v>
      </c>
      <c r="BH1" s="10" t="s">
        <v>245</v>
      </c>
      <c r="BI1" s="10" t="s">
        <v>246</v>
      </c>
      <c r="BJ1" s="10" t="s">
        <v>247</v>
      </c>
      <c r="BK1" s="10" t="s">
        <v>248</v>
      </c>
      <c r="BL1" s="10" t="s">
        <v>249</v>
      </c>
      <c r="BM1" s="10" t="s">
        <v>250</v>
      </c>
      <c r="BN1" s="10" t="s">
        <v>251</v>
      </c>
      <c r="BO1" s="10" t="s">
        <v>252</v>
      </c>
      <c r="BP1" s="10" t="s">
        <v>253</v>
      </c>
      <c r="BQ1" s="10" t="s">
        <v>237</v>
      </c>
      <c r="BR1" s="10" t="s">
        <v>238</v>
      </c>
      <c r="BS1" s="10" t="s">
        <v>239</v>
      </c>
      <c r="BT1" s="10" t="s">
        <v>240</v>
      </c>
      <c r="BU1" s="10" t="s">
        <v>241</v>
      </c>
      <c r="BV1" s="10" t="s">
        <v>242</v>
      </c>
      <c r="BW1" s="10" t="s">
        <v>10</v>
      </c>
      <c r="BX1" s="10" t="s">
        <v>11</v>
      </c>
    </row>
    <row r="2" spans="1:76" x14ac:dyDescent="0.3">
      <c r="A2" s="2" t="s">
        <v>38</v>
      </c>
      <c r="B2" s="2" t="s">
        <v>79</v>
      </c>
      <c r="C2" s="2" t="s">
        <v>80</v>
      </c>
      <c r="D2" s="89" t="s">
        <v>81</v>
      </c>
      <c r="E2" s="2">
        <v>100</v>
      </c>
      <c r="F2" s="2" t="s">
        <v>20</v>
      </c>
      <c r="G2" s="2" t="s">
        <v>67</v>
      </c>
      <c r="H2" s="2" t="s">
        <v>19</v>
      </c>
      <c r="I2" s="2" t="s">
        <v>23</v>
      </c>
      <c r="J2" s="2" t="s">
        <v>23</v>
      </c>
      <c r="K2" s="2" t="s">
        <v>23</v>
      </c>
      <c r="L2" s="2" t="s">
        <v>23</v>
      </c>
      <c r="M2" s="2" t="s">
        <v>23</v>
      </c>
      <c r="N2" s="2" t="s">
        <v>24</v>
      </c>
      <c r="O2" s="2" t="s">
        <v>23</v>
      </c>
      <c r="P2" s="2" t="s">
        <v>23</v>
      </c>
      <c r="Q2" s="2" t="s">
        <v>23</v>
      </c>
      <c r="R2" s="2" t="s">
        <v>23</v>
      </c>
      <c r="S2" s="2" t="s">
        <v>23</v>
      </c>
      <c r="T2" s="2" t="s">
        <v>23</v>
      </c>
      <c r="U2" s="2" t="s">
        <v>23</v>
      </c>
      <c r="V2" s="2" t="s">
        <v>23</v>
      </c>
      <c r="W2" s="2" t="s">
        <v>23</v>
      </c>
      <c r="X2" s="2" t="s">
        <v>23</v>
      </c>
      <c r="Y2" s="2" t="s">
        <v>23</v>
      </c>
      <c r="Z2" s="2" t="s">
        <v>23</v>
      </c>
      <c r="AA2" s="2" t="s">
        <v>23</v>
      </c>
      <c r="AB2" s="2" t="s">
        <v>23</v>
      </c>
      <c r="AC2" s="2" t="s">
        <v>23</v>
      </c>
      <c r="AD2" s="2" t="s">
        <v>23</v>
      </c>
      <c r="AE2" s="2" t="s">
        <v>24</v>
      </c>
      <c r="AF2" s="2" t="s">
        <v>23</v>
      </c>
      <c r="AG2" s="2" t="s">
        <v>23</v>
      </c>
      <c r="AH2" s="2" t="s">
        <v>23</v>
      </c>
      <c r="AI2" s="2" t="s">
        <v>24</v>
      </c>
      <c r="AJ2" s="2" t="s">
        <v>23</v>
      </c>
      <c r="AK2" s="2" t="s">
        <v>24</v>
      </c>
      <c r="AL2" s="2" t="s">
        <v>24</v>
      </c>
      <c r="AM2" s="2" t="s">
        <v>23</v>
      </c>
      <c r="AN2" s="2" t="s">
        <v>23</v>
      </c>
      <c r="AO2" s="2" t="s">
        <v>24</v>
      </c>
      <c r="AP2" s="2" t="s">
        <v>24</v>
      </c>
      <c r="AQ2" s="2" t="s">
        <v>31</v>
      </c>
      <c r="AR2" s="2" t="s">
        <v>31</v>
      </c>
      <c r="AS2" s="2" t="s">
        <v>23</v>
      </c>
      <c r="AT2" s="2" t="s">
        <v>23</v>
      </c>
      <c r="AU2" s="2" t="s">
        <v>31</v>
      </c>
      <c r="AV2" s="2" t="s">
        <v>31</v>
      </c>
      <c r="AW2" s="2" t="s">
        <v>23</v>
      </c>
      <c r="AX2" s="2" t="s">
        <v>23</v>
      </c>
      <c r="AY2" s="2" t="s">
        <v>23</v>
      </c>
      <c r="AZ2" s="2" t="s">
        <v>69</v>
      </c>
      <c r="BA2" s="2" t="s">
        <v>72</v>
      </c>
      <c r="BB2" s="2" t="s">
        <v>69</v>
      </c>
      <c r="BD2" s="2" t="s">
        <v>23</v>
      </c>
      <c r="BE2" s="2" t="s">
        <v>145</v>
      </c>
      <c r="BF2" s="3"/>
      <c r="BG2" s="3"/>
      <c r="BH2" s="3"/>
      <c r="BI2" s="3"/>
      <c r="BJ2" s="2" t="s">
        <v>24</v>
      </c>
      <c r="BK2" s="3"/>
      <c r="BL2" s="3"/>
      <c r="BM2" s="3"/>
      <c r="BN2" s="2" t="s">
        <v>24</v>
      </c>
      <c r="BO2" s="3"/>
      <c r="BQ2" s="3"/>
      <c r="BR2" s="3"/>
      <c r="BS2" s="3"/>
      <c r="BT2" s="2" t="s">
        <v>70</v>
      </c>
      <c r="BU2" s="3"/>
      <c r="BV2" s="3"/>
      <c r="BX2" s="2" t="s">
        <v>29</v>
      </c>
    </row>
    <row r="3" spans="1:76" x14ac:dyDescent="0.3">
      <c r="A3" s="2" t="s">
        <v>38</v>
      </c>
      <c r="B3" s="2" t="s">
        <v>89</v>
      </c>
      <c r="C3" s="2" t="s">
        <v>90</v>
      </c>
      <c r="D3" s="89" t="s">
        <v>91</v>
      </c>
      <c r="E3" s="2">
        <v>44</v>
      </c>
      <c r="F3" s="2" t="s">
        <v>28</v>
      </c>
      <c r="G3" s="2" t="s">
        <v>67</v>
      </c>
      <c r="H3" s="2" t="s">
        <v>19</v>
      </c>
      <c r="I3" s="2" t="s">
        <v>24</v>
      </c>
      <c r="J3" s="2" t="s">
        <v>24</v>
      </c>
      <c r="K3" s="2" t="s">
        <v>24</v>
      </c>
      <c r="L3" s="2" t="s">
        <v>24</v>
      </c>
      <c r="M3" s="2" t="s">
        <v>24</v>
      </c>
      <c r="N3" s="2" t="s">
        <v>31</v>
      </c>
      <c r="O3" s="2" t="s">
        <v>24</v>
      </c>
      <c r="P3" s="2" t="s">
        <v>24</v>
      </c>
      <c r="Q3" s="2" t="s">
        <v>24</v>
      </c>
      <c r="R3" s="2" t="s">
        <v>24</v>
      </c>
      <c r="S3" s="2" t="s">
        <v>24</v>
      </c>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D3" s="3"/>
      <c r="BE3" s="2" t="s">
        <v>145</v>
      </c>
      <c r="BF3" s="3"/>
      <c r="BG3" s="3"/>
      <c r="BH3" s="3"/>
      <c r="BI3" s="3"/>
      <c r="BJ3" s="3"/>
      <c r="BK3" s="3"/>
      <c r="BL3" s="3"/>
      <c r="BM3" s="3"/>
      <c r="BN3" s="3"/>
      <c r="BO3" s="3"/>
      <c r="BQ3" s="3"/>
      <c r="BR3" s="3"/>
      <c r="BS3" s="3"/>
      <c r="BT3" s="3"/>
      <c r="BU3" s="3"/>
      <c r="BV3" s="3"/>
      <c r="BX3" s="3"/>
    </row>
    <row r="4" spans="1:76" x14ac:dyDescent="0.3">
      <c r="A4" s="2" t="s">
        <v>38</v>
      </c>
      <c r="B4" s="2" t="s">
        <v>96</v>
      </c>
      <c r="C4" s="2" t="s">
        <v>97</v>
      </c>
      <c r="D4" s="89" t="s">
        <v>98</v>
      </c>
      <c r="E4" s="2">
        <v>100</v>
      </c>
      <c r="F4" s="2" t="s">
        <v>20</v>
      </c>
      <c r="G4" s="2" t="s">
        <v>67</v>
      </c>
      <c r="H4" s="2" t="s">
        <v>19</v>
      </c>
      <c r="I4" s="2" t="s">
        <v>24</v>
      </c>
      <c r="J4" s="2" t="s">
        <v>24</v>
      </c>
      <c r="K4" s="2" t="s">
        <v>23</v>
      </c>
      <c r="L4" s="2" t="s">
        <v>23</v>
      </c>
      <c r="M4" s="2" t="s">
        <v>23</v>
      </c>
      <c r="N4" s="2" t="s">
        <v>23</v>
      </c>
      <c r="O4" s="2" t="s">
        <v>24</v>
      </c>
      <c r="P4" s="2" t="s">
        <v>24</v>
      </c>
      <c r="Q4" s="2" t="s">
        <v>31</v>
      </c>
      <c r="R4" s="2" t="s">
        <v>24</v>
      </c>
      <c r="S4" s="2" t="s">
        <v>23</v>
      </c>
      <c r="T4" s="2" t="s">
        <v>23</v>
      </c>
      <c r="U4" s="2" t="s">
        <v>23</v>
      </c>
      <c r="V4" s="2" t="s">
        <v>23</v>
      </c>
      <c r="W4" s="2" t="s">
        <v>24</v>
      </c>
      <c r="X4" s="2" t="s">
        <v>24</v>
      </c>
      <c r="Y4" s="2" t="s">
        <v>24</v>
      </c>
      <c r="Z4" s="2" t="s">
        <v>23</v>
      </c>
      <c r="AA4" s="2" t="s">
        <v>23</v>
      </c>
      <c r="AB4" s="2" t="s">
        <v>23</v>
      </c>
      <c r="AC4" s="2" t="s">
        <v>24</v>
      </c>
      <c r="AD4" s="2" t="s">
        <v>24</v>
      </c>
      <c r="AE4" s="2" t="s">
        <v>24</v>
      </c>
      <c r="AF4" s="2" t="s">
        <v>23</v>
      </c>
      <c r="AG4" s="2" t="s">
        <v>23</v>
      </c>
      <c r="AH4" s="2" t="s">
        <v>23</v>
      </c>
      <c r="AI4" s="2" t="s">
        <v>24</v>
      </c>
      <c r="AJ4" s="2" t="s">
        <v>24</v>
      </c>
      <c r="AK4" s="2" t="s">
        <v>24</v>
      </c>
      <c r="AL4" s="2" t="s">
        <v>31</v>
      </c>
      <c r="AM4" s="2" t="s">
        <v>24</v>
      </c>
      <c r="AN4" s="2" t="s">
        <v>24</v>
      </c>
      <c r="AO4" s="2" t="s">
        <v>31</v>
      </c>
      <c r="AP4" s="2" t="s">
        <v>31</v>
      </c>
      <c r="AQ4" s="2" t="s">
        <v>31</v>
      </c>
      <c r="AR4" s="2" t="s">
        <v>24</v>
      </c>
      <c r="AS4" s="2" t="s">
        <v>23</v>
      </c>
      <c r="AT4" s="2" t="s">
        <v>23</v>
      </c>
      <c r="AU4" s="2" t="s">
        <v>23</v>
      </c>
      <c r="AV4" s="2" t="s">
        <v>24</v>
      </c>
      <c r="AW4" s="2" t="s">
        <v>23</v>
      </c>
      <c r="AX4" s="2" t="s">
        <v>23</v>
      </c>
      <c r="AY4" s="2" t="s">
        <v>23</v>
      </c>
      <c r="AZ4" s="2" t="s">
        <v>68</v>
      </c>
      <c r="BA4" s="2" t="s">
        <v>68</v>
      </c>
      <c r="BB4" s="2" t="s">
        <v>68</v>
      </c>
      <c r="BC4" s="2" t="s">
        <v>99</v>
      </c>
      <c r="BD4" s="2" t="s">
        <v>24</v>
      </c>
      <c r="BE4" s="2" t="s">
        <v>145</v>
      </c>
      <c r="BF4" s="3"/>
      <c r="BG4" s="3"/>
      <c r="BH4" s="3"/>
      <c r="BI4" s="3"/>
      <c r="BJ4" s="3"/>
      <c r="BK4" s="3"/>
      <c r="BL4" s="3"/>
      <c r="BM4" s="3"/>
      <c r="BN4" s="3"/>
      <c r="BO4" s="3"/>
      <c r="BQ4" s="3"/>
      <c r="BR4" s="3"/>
      <c r="BS4" s="3"/>
      <c r="BT4" s="2" t="s">
        <v>70</v>
      </c>
      <c r="BU4" s="3"/>
      <c r="BV4" s="3"/>
      <c r="BX4" s="2" t="s">
        <v>29</v>
      </c>
    </row>
    <row r="5" spans="1:76" x14ac:dyDescent="0.3">
      <c r="A5" s="2" t="s">
        <v>38</v>
      </c>
      <c r="B5" s="2" t="s">
        <v>104</v>
      </c>
      <c r="C5" s="2" t="s">
        <v>105</v>
      </c>
      <c r="D5" s="89" t="s">
        <v>106</v>
      </c>
      <c r="E5" s="2">
        <v>100</v>
      </c>
      <c r="F5" s="2" t="s">
        <v>20</v>
      </c>
      <c r="G5" s="2" t="s">
        <v>67</v>
      </c>
      <c r="H5" s="2" t="s">
        <v>19</v>
      </c>
      <c r="I5" s="2" t="s">
        <v>24</v>
      </c>
      <c r="J5" s="2" t="s">
        <v>23</v>
      </c>
      <c r="K5" s="2" t="s">
        <v>23</v>
      </c>
      <c r="L5" s="2" t="s">
        <v>23</v>
      </c>
      <c r="M5" s="2" t="s">
        <v>23</v>
      </c>
      <c r="N5" s="2" t="s">
        <v>31</v>
      </c>
      <c r="O5" s="2" t="s">
        <v>24</v>
      </c>
      <c r="P5" s="2" t="s">
        <v>24</v>
      </c>
      <c r="Q5" s="2" t="s">
        <v>31</v>
      </c>
      <c r="R5" s="2" t="s">
        <v>24</v>
      </c>
      <c r="S5" s="2" t="s">
        <v>24</v>
      </c>
      <c r="T5" s="2" t="s">
        <v>24</v>
      </c>
      <c r="U5" s="2" t="s">
        <v>24</v>
      </c>
      <c r="V5" s="2" t="s">
        <v>23</v>
      </c>
      <c r="W5" s="2" t="s">
        <v>24</v>
      </c>
      <c r="X5" s="2" t="s">
        <v>23</v>
      </c>
      <c r="Y5" s="2" t="s">
        <v>31</v>
      </c>
      <c r="Z5" s="2" t="s">
        <v>23</v>
      </c>
      <c r="AA5" s="2" t="s">
        <v>23</v>
      </c>
      <c r="AB5" s="2" t="s">
        <v>24</v>
      </c>
      <c r="AC5" s="2" t="s">
        <v>23</v>
      </c>
      <c r="AD5" s="2" t="s">
        <v>24</v>
      </c>
      <c r="AE5" s="2" t="s">
        <v>23</v>
      </c>
      <c r="AF5" s="2" t="s">
        <v>23</v>
      </c>
      <c r="AG5" s="2" t="s">
        <v>23</v>
      </c>
      <c r="AH5" s="2" t="s">
        <v>23</v>
      </c>
      <c r="AI5" s="2" t="s">
        <v>31</v>
      </c>
      <c r="AJ5" s="2" t="s">
        <v>23</v>
      </c>
      <c r="AK5" s="2" t="s">
        <v>24</v>
      </c>
      <c r="AL5" s="2" t="s">
        <v>24</v>
      </c>
      <c r="AM5" s="2" t="s">
        <v>31</v>
      </c>
      <c r="AN5" s="2" t="s">
        <v>24</v>
      </c>
      <c r="AO5" s="2" t="s">
        <v>32</v>
      </c>
      <c r="AP5" s="2" t="s">
        <v>31</v>
      </c>
      <c r="AQ5" s="2" t="s">
        <v>31</v>
      </c>
      <c r="AR5" s="2" t="s">
        <v>24</v>
      </c>
      <c r="AS5" s="2" t="s">
        <v>24</v>
      </c>
      <c r="AT5" s="2" t="s">
        <v>23</v>
      </c>
      <c r="AU5" s="2" t="s">
        <v>31</v>
      </c>
      <c r="AV5" s="2" t="s">
        <v>31</v>
      </c>
      <c r="AW5" s="2" t="s">
        <v>23</v>
      </c>
      <c r="AX5" s="2" t="s">
        <v>23</v>
      </c>
      <c r="AY5" s="2" t="s">
        <v>23</v>
      </c>
      <c r="AZ5" s="2" t="s">
        <v>68</v>
      </c>
      <c r="BA5" s="2" t="s">
        <v>69</v>
      </c>
      <c r="BB5" s="2" t="s">
        <v>69</v>
      </c>
      <c r="BD5" s="2" t="s">
        <v>23</v>
      </c>
      <c r="BE5" s="2" t="s">
        <v>145</v>
      </c>
      <c r="BF5" s="3"/>
      <c r="BG5" s="3"/>
      <c r="BH5" s="3"/>
      <c r="BI5" s="3"/>
      <c r="BJ5" s="3"/>
      <c r="BK5" s="3"/>
      <c r="BL5" s="3"/>
      <c r="BM5" s="3"/>
      <c r="BN5" s="3"/>
      <c r="BO5" s="3"/>
      <c r="BQ5" s="2" t="s">
        <v>74</v>
      </c>
      <c r="BR5" s="3"/>
      <c r="BS5" s="3"/>
      <c r="BT5" s="3"/>
      <c r="BU5" s="3"/>
      <c r="BV5" s="3"/>
      <c r="BX5" s="2" t="s">
        <v>29</v>
      </c>
    </row>
    <row r="6" spans="1:76" x14ac:dyDescent="0.3">
      <c r="A6" s="2" t="s">
        <v>38</v>
      </c>
      <c r="B6" s="2" t="s">
        <v>110</v>
      </c>
      <c r="C6" s="2" t="s">
        <v>111</v>
      </c>
      <c r="D6" s="89" t="s">
        <v>112</v>
      </c>
      <c r="E6" s="2">
        <v>100</v>
      </c>
      <c r="F6" s="2" t="s">
        <v>20</v>
      </c>
      <c r="G6" s="2" t="s">
        <v>67</v>
      </c>
      <c r="H6" s="2" t="s">
        <v>19</v>
      </c>
      <c r="I6" s="2" t="s">
        <v>24</v>
      </c>
      <c r="J6" s="2" t="s">
        <v>24</v>
      </c>
      <c r="K6" s="2" t="s">
        <v>23</v>
      </c>
      <c r="L6" s="2" t="s">
        <v>23</v>
      </c>
      <c r="M6" s="2" t="s">
        <v>23</v>
      </c>
      <c r="N6" s="2" t="s">
        <v>24</v>
      </c>
      <c r="O6" s="2" t="s">
        <v>23</v>
      </c>
      <c r="P6" s="2" t="s">
        <v>23</v>
      </c>
      <c r="Q6" s="2" t="s">
        <v>24</v>
      </c>
      <c r="R6" s="2" t="s">
        <v>23</v>
      </c>
      <c r="S6" s="2" t="s">
        <v>24</v>
      </c>
      <c r="T6" s="2" t="s">
        <v>24</v>
      </c>
      <c r="U6" s="2" t="s">
        <v>23</v>
      </c>
      <c r="V6" s="2" t="s">
        <v>23</v>
      </c>
      <c r="W6" s="2" t="s">
        <v>23</v>
      </c>
      <c r="X6" s="2" t="s">
        <v>24</v>
      </c>
      <c r="Y6" s="2" t="s">
        <v>23</v>
      </c>
      <c r="Z6" s="2" t="s">
        <v>24</v>
      </c>
      <c r="AA6" s="2" t="s">
        <v>24</v>
      </c>
      <c r="AB6" s="2" t="s">
        <v>23</v>
      </c>
      <c r="AC6" s="2" t="s">
        <v>24</v>
      </c>
      <c r="AD6" s="2" t="s">
        <v>23</v>
      </c>
      <c r="AE6" s="2" t="s">
        <v>23</v>
      </c>
      <c r="AF6" s="2" t="s">
        <v>23</v>
      </c>
      <c r="AG6" s="2" t="s">
        <v>23</v>
      </c>
      <c r="AH6" s="2" t="s">
        <v>23</v>
      </c>
      <c r="AI6" s="2" t="s">
        <v>31</v>
      </c>
      <c r="AJ6" s="2" t="s">
        <v>24</v>
      </c>
      <c r="AK6" s="2" t="s">
        <v>24</v>
      </c>
      <c r="AL6" s="2" t="s">
        <v>31</v>
      </c>
      <c r="AM6" s="2" t="s">
        <v>31</v>
      </c>
      <c r="AN6" s="2" t="s">
        <v>24</v>
      </c>
      <c r="AO6" s="2" t="s">
        <v>31</v>
      </c>
      <c r="AP6" s="2" t="s">
        <v>23</v>
      </c>
      <c r="AQ6" s="2" t="s">
        <v>23</v>
      </c>
      <c r="AR6" s="2" t="s">
        <v>23</v>
      </c>
      <c r="AS6" s="2" t="s">
        <v>23</v>
      </c>
      <c r="AT6" s="2" t="s">
        <v>23</v>
      </c>
      <c r="AU6" s="2" t="s">
        <v>24</v>
      </c>
      <c r="AV6" s="2" t="s">
        <v>24</v>
      </c>
      <c r="AW6" s="2" t="s">
        <v>23</v>
      </c>
      <c r="AX6" s="2" t="s">
        <v>23</v>
      </c>
      <c r="AY6" s="2" t="s">
        <v>23</v>
      </c>
      <c r="AZ6" s="2" t="s">
        <v>71</v>
      </c>
      <c r="BA6" s="2" t="s">
        <v>71</v>
      </c>
      <c r="BB6" s="2" t="s">
        <v>69</v>
      </c>
      <c r="BD6" s="2" t="s">
        <v>24</v>
      </c>
      <c r="BE6" s="2" t="s">
        <v>145</v>
      </c>
      <c r="BF6" s="3"/>
      <c r="BG6" s="3"/>
      <c r="BH6" s="3"/>
      <c r="BI6" s="3"/>
      <c r="BJ6" s="3"/>
      <c r="BK6" s="3"/>
      <c r="BL6" s="3"/>
      <c r="BM6" s="3"/>
      <c r="BN6" s="3"/>
      <c r="BO6" s="3"/>
      <c r="BQ6" s="3"/>
      <c r="BR6" s="3"/>
      <c r="BS6" s="3"/>
      <c r="BT6" s="2" t="s">
        <v>70</v>
      </c>
      <c r="BU6" s="3"/>
      <c r="BV6" s="3"/>
      <c r="BX6" s="2" t="s">
        <v>29</v>
      </c>
    </row>
    <row r="7" spans="1:76" x14ac:dyDescent="0.3">
      <c r="A7" s="2" t="s">
        <v>38</v>
      </c>
      <c r="B7" s="2" t="s">
        <v>121</v>
      </c>
      <c r="C7" s="2" t="s">
        <v>122</v>
      </c>
      <c r="D7" s="89" t="s">
        <v>123</v>
      </c>
      <c r="E7" s="2">
        <v>100</v>
      </c>
      <c r="F7" s="2" t="s">
        <v>20</v>
      </c>
      <c r="G7" s="2" t="s">
        <v>67</v>
      </c>
      <c r="H7" s="2" t="s">
        <v>19</v>
      </c>
      <c r="I7" s="2" t="s">
        <v>24</v>
      </c>
      <c r="J7" s="2" t="s">
        <v>24</v>
      </c>
      <c r="K7" s="2" t="s">
        <v>24</v>
      </c>
      <c r="L7" s="2" t="s">
        <v>23</v>
      </c>
      <c r="M7" s="2" t="s">
        <v>23</v>
      </c>
      <c r="N7" s="2" t="s">
        <v>24</v>
      </c>
      <c r="O7" s="2" t="s">
        <v>24</v>
      </c>
      <c r="P7" s="2" t="s">
        <v>24</v>
      </c>
      <c r="Q7" s="2" t="s">
        <v>24</v>
      </c>
      <c r="R7" s="2" t="s">
        <v>24</v>
      </c>
      <c r="S7" s="2" t="s">
        <v>24</v>
      </c>
      <c r="T7" s="2" t="s">
        <v>23</v>
      </c>
      <c r="U7" s="2" t="s">
        <v>23</v>
      </c>
      <c r="V7" s="2" t="s">
        <v>23</v>
      </c>
      <c r="W7" s="2" t="s">
        <v>23</v>
      </c>
      <c r="X7" s="2" t="s">
        <v>23</v>
      </c>
      <c r="Y7" s="2" t="s">
        <v>24</v>
      </c>
      <c r="Z7" s="2" t="s">
        <v>23</v>
      </c>
      <c r="AA7" s="2" t="s">
        <v>23</v>
      </c>
      <c r="AB7" s="2" t="s">
        <v>24</v>
      </c>
      <c r="AC7" s="2" t="s">
        <v>23</v>
      </c>
      <c r="AD7" s="2" t="s">
        <v>23</v>
      </c>
      <c r="AE7" s="2" t="s">
        <v>24</v>
      </c>
      <c r="AF7" s="2" t="s">
        <v>23</v>
      </c>
      <c r="AG7" s="2" t="s">
        <v>23</v>
      </c>
      <c r="AH7" s="2" t="s">
        <v>23</v>
      </c>
      <c r="AI7" s="2" t="s">
        <v>24</v>
      </c>
      <c r="AJ7" s="2" t="s">
        <v>24</v>
      </c>
      <c r="AK7" s="2" t="s">
        <v>24</v>
      </c>
      <c r="AL7" s="2" t="s">
        <v>24</v>
      </c>
      <c r="AM7" s="2" t="s">
        <v>24</v>
      </c>
      <c r="AN7" s="2" t="s">
        <v>24</v>
      </c>
      <c r="AO7" s="2" t="s">
        <v>24</v>
      </c>
      <c r="AP7" s="2" t="s">
        <v>24</v>
      </c>
      <c r="AQ7" s="2" t="s">
        <v>23</v>
      </c>
      <c r="AR7" s="2" t="s">
        <v>24</v>
      </c>
      <c r="AS7" s="2" t="s">
        <v>24</v>
      </c>
      <c r="AT7" s="2" t="s">
        <v>24</v>
      </c>
      <c r="AU7" s="2" t="s">
        <v>24</v>
      </c>
      <c r="AV7" s="2" t="s">
        <v>23</v>
      </c>
      <c r="AW7" s="2" t="s">
        <v>23</v>
      </c>
      <c r="AX7" s="2" t="s">
        <v>23</v>
      </c>
      <c r="AY7" s="2" t="s">
        <v>23</v>
      </c>
      <c r="AZ7" s="2" t="s">
        <v>69</v>
      </c>
      <c r="BA7" s="2" t="s">
        <v>69</v>
      </c>
      <c r="BB7" s="2" t="s">
        <v>69</v>
      </c>
      <c r="BD7" s="2" t="s">
        <v>23</v>
      </c>
      <c r="BE7" s="2" t="s">
        <v>145</v>
      </c>
      <c r="BF7" s="3"/>
      <c r="BG7" s="3"/>
      <c r="BH7" s="3"/>
      <c r="BI7" s="3"/>
      <c r="BJ7" s="3"/>
      <c r="BK7" s="3"/>
      <c r="BL7" s="3"/>
      <c r="BM7" s="3"/>
      <c r="BN7" s="3"/>
      <c r="BO7" s="3"/>
      <c r="BQ7" s="3"/>
      <c r="BR7" s="3"/>
      <c r="BS7" s="3"/>
      <c r="BT7" s="2" t="s">
        <v>70</v>
      </c>
      <c r="BU7" s="3"/>
      <c r="BV7" s="3"/>
      <c r="BX7" s="2" t="s">
        <v>29</v>
      </c>
    </row>
    <row r="8" spans="1:76" x14ac:dyDescent="0.3">
      <c r="A8" s="2" t="s">
        <v>38</v>
      </c>
      <c r="B8" s="2" t="s">
        <v>125</v>
      </c>
      <c r="C8" s="2" t="s">
        <v>126</v>
      </c>
      <c r="D8" s="89" t="s">
        <v>127</v>
      </c>
      <c r="E8" s="2">
        <v>100</v>
      </c>
      <c r="F8" s="2" t="s">
        <v>20</v>
      </c>
      <c r="G8" s="2" t="s">
        <v>67</v>
      </c>
      <c r="H8" s="2" t="s">
        <v>19</v>
      </c>
      <c r="I8" s="2" t="s">
        <v>24</v>
      </c>
      <c r="J8" s="2" t="s">
        <v>24</v>
      </c>
      <c r="K8" s="2" t="s">
        <v>24</v>
      </c>
      <c r="L8" s="2" t="s">
        <v>23</v>
      </c>
      <c r="M8" s="2" t="s">
        <v>24</v>
      </c>
      <c r="N8" s="2" t="s">
        <v>24</v>
      </c>
      <c r="O8" s="2" t="s">
        <v>24</v>
      </c>
      <c r="P8" s="2" t="s">
        <v>24</v>
      </c>
      <c r="Q8" s="2" t="s">
        <v>24</v>
      </c>
      <c r="R8" s="2" t="s">
        <v>24</v>
      </c>
      <c r="S8" s="2" t="s">
        <v>24</v>
      </c>
      <c r="T8" s="2" t="s">
        <v>24</v>
      </c>
      <c r="U8" s="2" t="s">
        <v>24</v>
      </c>
      <c r="V8" s="2" t="s">
        <v>24</v>
      </c>
      <c r="W8" s="2" t="s">
        <v>24</v>
      </c>
      <c r="X8" s="2" t="s">
        <v>24</v>
      </c>
      <c r="Y8" s="2" t="s">
        <v>31</v>
      </c>
      <c r="Z8" s="2" t="s">
        <v>24</v>
      </c>
      <c r="AA8" s="2" t="s">
        <v>24</v>
      </c>
      <c r="AB8" s="2" t="s">
        <v>31</v>
      </c>
      <c r="AC8" s="2" t="s">
        <v>24</v>
      </c>
      <c r="AD8" s="2" t="s">
        <v>24</v>
      </c>
      <c r="AE8" s="2" t="s">
        <v>24</v>
      </c>
      <c r="AF8" s="2" t="s">
        <v>23</v>
      </c>
      <c r="AG8" s="2" t="s">
        <v>23</v>
      </c>
      <c r="AH8" s="2" t="s">
        <v>23</v>
      </c>
      <c r="AI8" s="2" t="s">
        <v>24</v>
      </c>
      <c r="AJ8" s="2" t="s">
        <v>24</v>
      </c>
      <c r="AK8" s="2" t="s">
        <v>23</v>
      </c>
      <c r="AL8" s="2" t="s">
        <v>31</v>
      </c>
      <c r="AM8" s="2" t="s">
        <v>24</v>
      </c>
      <c r="AN8" s="2" t="s">
        <v>24</v>
      </c>
      <c r="AO8" s="2" t="s">
        <v>31</v>
      </c>
      <c r="AP8" s="2" t="s">
        <v>31</v>
      </c>
      <c r="AQ8" s="2" t="s">
        <v>24</v>
      </c>
      <c r="AR8" s="2" t="s">
        <v>31</v>
      </c>
      <c r="AS8" s="2" t="s">
        <v>24</v>
      </c>
      <c r="AT8" s="2" t="s">
        <v>24</v>
      </c>
      <c r="AU8" s="2" t="s">
        <v>24</v>
      </c>
      <c r="AV8" s="2" t="s">
        <v>24</v>
      </c>
      <c r="AW8" s="2" t="s">
        <v>23</v>
      </c>
      <c r="AX8" s="2" t="s">
        <v>23</v>
      </c>
      <c r="AY8" s="2" t="s">
        <v>23</v>
      </c>
      <c r="AZ8" s="2" t="s">
        <v>72</v>
      </c>
      <c r="BA8" s="2" t="s">
        <v>72</v>
      </c>
      <c r="BB8" s="2" t="s">
        <v>69</v>
      </c>
      <c r="BD8" s="2" t="s">
        <v>24</v>
      </c>
      <c r="BE8" s="2" t="s">
        <v>145</v>
      </c>
      <c r="BF8" s="3"/>
      <c r="BG8" s="3"/>
      <c r="BH8" s="2" t="s">
        <v>27</v>
      </c>
      <c r="BI8" s="2" t="s">
        <v>27</v>
      </c>
      <c r="BJ8" s="2" t="s">
        <v>33</v>
      </c>
      <c r="BK8" s="2" t="s">
        <v>24</v>
      </c>
      <c r="BL8" s="2" t="s">
        <v>27</v>
      </c>
      <c r="BM8" s="2" t="s">
        <v>27</v>
      </c>
      <c r="BN8" s="3"/>
      <c r="BO8" s="2" t="s">
        <v>24</v>
      </c>
      <c r="BP8" s="2" t="s">
        <v>128</v>
      </c>
      <c r="BQ8" s="3"/>
      <c r="BR8" s="3"/>
      <c r="BS8" s="2" t="s">
        <v>73</v>
      </c>
      <c r="BT8" s="2" t="s">
        <v>70</v>
      </c>
      <c r="BU8" s="3"/>
      <c r="BV8" s="3"/>
      <c r="BX8" s="2" t="s">
        <v>29</v>
      </c>
    </row>
    <row r="9" spans="1:76" x14ac:dyDescent="0.3">
      <c r="A9" s="2" t="s">
        <v>38</v>
      </c>
      <c r="B9" s="2" t="s">
        <v>132</v>
      </c>
      <c r="C9" s="2" t="s">
        <v>133</v>
      </c>
      <c r="D9" s="89" t="s">
        <v>134</v>
      </c>
      <c r="E9" s="2">
        <v>32</v>
      </c>
      <c r="F9" s="2" t="s">
        <v>28</v>
      </c>
      <c r="G9" s="2" t="s">
        <v>67</v>
      </c>
      <c r="H9" s="2" t="s">
        <v>19</v>
      </c>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D9" s="3"/>
      <c r="BE9" s="2" t="s">
        <v>145</v>
      </c>
      <c r="BF9" s="3"/>
      <c r="BG9" s="3"/>
      <c r="BH9" s="3"/>
      <c r="BI9" s="3"/>
      <c r="BJ9" s="3"/>
      <c r="BK9" s="3"/>
      <c r="BL9" s="3"/>
      <c r="BM9" s="3"/>
      <c r="BN9" s="3"/>
      <c r="BO9" s="3"/>
      <c r="BQ9" s="3"/>
      <c r="BR9" s="3"/>
      <c r="BS9" s="3"/>
      <c r="BT9" s="3"/>
      <c r="BU9" s="3"/>
      <c r="BV9" s="3"/>
      <c r="BX9" s="3"/>
    </row>
    <row r="10" spans="1:76" x14ac:dyDescent="0.3">
      <c r="A10" s="2" t="s">
        <v>38</v>
      </c>
      <c r="B10" s="2" t="s">
        <v>136</v>
      </c>
      <c r="C10" s="2" t="s">
        <v>137</v>
      </c>
      <c r="D10" s="89" t="s">
        <v>138</v>
      </c>
      <c r="E10" s="2">
        <v>100</v>
      </c>
      <c r="F10" s="2" t="s">
        <v>20</v>
      </c>
      <c r="G10" s="2" t="s">
        <v>67</v>
      </c>
      <c r="H10" s="2" t="s">
        <v>19</v>
      </c>
      <c r="I10" s="2" t="s">
        <v>24</v>
      </c>
      <c r="J10" s="2" t="s">
        <v>23</v>
      </c>
      <c r="K10" s="2" t="s">
        <v>24</v>
      </c>
      <c r="L10" s="2" t="s">
        <v>24</v>
      </c>
      <c r="M10" s="2" t="s">
        <v>23</v>
      </c>
      <c r="N10" s="2" t="s">
        <v>24</v>
      </c>
      <c r="O10" s="2" t="s">
        <v>24</v>
      </c>
      <c r="P10" s="2" t="s">
        <v>24</v>
      </c>
      <c r="Q10" s="2" t="s">
        <v>24</v>
      </c>
      <c r="R10" s="2" t="s">
        <v>31</v>
      </c>
      <c r="S10" s="2" t="s">
        <v>24</v>
      </c>
      <c r="T10" s="2" t="s">
        <v>23</v>
      </c>
      <c r="U10" s="2" t="s">
        <v>24</v>
      </c>
      <c r="V10" s="2" t="s">
        <v>24</v>
      </c>
      <c r="W10" s="2" t="s">
        <v>23</v>
      </c>
      <c r="X10" s="2" t="s">
        <v>23</v>
      </c>
      <c r="Y10" s="2" t="s">
        <v>24</v>
      </c>
      <c r="Z10" s="2" t="s">
        <v>23</v>
      </c>
      <c r="AA10" s="2" t="s">
        <v>23</v>
      </c>
      <c r="AB10" s="2" t="s">
        <v>24</v>
      </c>
      <c r="AC10" s="2" t="s">
        <v>24</v>
      </c>
      <c r="AD10" s="2" t="s">
        <v>23</v>
      </c>
      <c r="AE10" s="2" t="s">
        <v>24</v>
      </c>
      <c r="AF10" s="2" t="s">
        <v>23</v>
      </c>
      <c r="AG10" s="2" t="s">
        <v>23</v>
      </c>
      <c r="AH10" s="2" t="s">
        <v>23</v>
      </c>
      <c r="AI10" s="2" t="s">
        <v>24</v>
      </c>
      <c r="AJ10" s="2" t="s">
        <v>23</v>
      </c>
      <c r="AK10" s="2" t="s">
        <v>23</v>
      </c>
      <c r="AL10" s="2" t="s">
        <v>31</v>
      </c>
      <c r="AM10" s="2" t="s">
        <v>31</v>
      </c>
      <c r="AN10" s="2" t="s">
        <v>24</v>
      </c>
      <c r="AO10" s="2" t="s">
        <v>31</v>
      </c>
      <c r="AP10" s="2" t="s">
        <v>32</v>
      </c>
      <c r="AQ10" s="2" t="s">
        <v>24</v>
      </c>
      <c r="AR10" s="2" t="s">
        <v>23</v>
      </c>
      <c r="AS10" s="2" t="s">
        <v>31</v>
      </c>
      <c r="AT10" s="2" t="s">
        <v>31</v>
      </c>
      <c r="AU10" s="2" t="s">
        <v>24</v>
      </c>
      <c r="AV10" s="2" t="s">
        <v>23</v>
      </c>
      <c r="AW10" s="2" t="s">
        <v>23</v>
      </c>
      <c r="AX10" s="2" t="s">
        <v>23</v>
      </c>
      <c r="AY10" s="2" t="s">
        <v>23</v>
      </c>
      <c r="AZ10" s="2" t="s">
        <v>69</v>
      </c>
      <c r="BA10" s="2" t="s">
        <v>72</v>
      </c>
      <c r="BB10" s="2" t="s">
        <v>69</v>
      </c>
      <c r="BD10" s="2" t="s">
        <v>24</v>
      </c>
      <c r="BE10" s="2" t="s">
        <v>145</v>
      </c>
      <c r="BF10" s="2" t="s">
        <v>27</v>
      </c>
      <c r="BG10" s="2" t="s">
        <v>24</v>
      </c>
      <c r="BH10" s="2" t="s">
        <v>27</v>
      </c>
      <c r="BI10" s="2" t="s">
        <v>27</v>
      </c>
      <c r="BJ10" s="2" t="s">
        <v>23</v>
      </c>
      <c r="BK10" s="2" t="s">
        <v>24</v>
      </c>
      <c r="BL10" s="2" t="s">
        <v>27</v>
      </c>
      <c r="BM10" s="2" t="s">
        <v>27</v>
      </c>
      <c r="BN10" s="2" t="s">
        <v>24</v>
      </c>
      <c r="BO10" s="2" t="s">
        <v>27</v>
      </c>
      <c r="BQ10" s="3"/>
      <c r="BR10" s="3"/>
      <c r="BS10" s="2" t="s">
        <v>73</v>
      </c>
      <c r="BT10" s="2" t="s">
        <v>70</v>
      </c>
      <c r="BU10" s="3"/>
      <c r="BV10" s="3"/>
      <c r="BX10" s="2" t="s">
        <v>29</v>
      </c>
    </row>
  </sheetData>
  <autoFilter ref="A1:BX10"/>
  <sortState ref="A2:BX10">
    <sortCondition ref="A2:A10"/>
    <sortCondition ref="B2:B10"/>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3"/>
  <sheetViews>
    <sheetView workbookViewId="0">
      <selection activeCell="A19" sqref="A19"/>
    </sheetView>
  </sheetViews>
  <sheetFormatPr defaultColWidth="8.88671875" defaultRowHeight="14.4" x14ac:dyDescent="0.3"/>
  <cols>
    <col min="1" max="1" width="28.33203125" style="2" bestFit="1" customWidth="1"/>
    <col min="2" max="2" width="18" style="2" bestFit="1" customWidth="1"/>
    <col min="3" max="3" width="19.6640625" style="2" bestFit="1" customWidth="1"/>
    <col min="4" max="4" width="36" style="2" bestFit="1" customWidth="1"/>
    <col min="5" max="5" width="23.88671875" style="2" bestFit="1" customWidth="1"/>
    <col min="6" max="6" width="11" style="89" bestFit="1" customWidth="1"/>
    <col min="7" max="8" width="8.88671875" style="2"/>
    <col min="9" max="9" width="10.5546875" style="2" bestFit="1" customWidth="1"/>
    <col min="10" max="10" width="13.33203125" style="2" bestFit="1" customWidth="1"/>
    <col min="11" max="45" width="50.6640625" style="2" customWidth="1"/>
    <col min="46" max="46" width="100.6640625" style="2" customWidth="1"/>
    <col min="47" max="16384" width="8.88671875" style="2"/>
  </cols>
  <sheetData>
    <row r="1" spans="1:46" s="1" customFormat="1" ht="49.95" customHeight="1" x14ac:dyDescent="0.3">
      <c r="A1" s="7" t="s">
        <v>0</v>
      </c>
      <c r="B1" s="7" t="s">
        <v>12</v>
      </c>
      <c r="C1" s="7" t="s">
        <v>13</v>
      </c>
      <c r="D1" s="7" t="s">
        <v>1</v>
      </c>
      <c r="E1" s="7" t="s">
        <v>146</v>
      </c>
      <c r="F1" s="7" t="s">
        <v>147</v>
      </c>
      <c r="G1" s="8" t="s">
        <v>2</v>
      </c>
      <c r="H1" s="7" t="s">
        <v>3</v>
      </c>
      <c r="I1" s="7" t="s">
        <v>148</v>
      </c>
      <c r="J1" s="7" t="s">
        <v>149</v>
      </c>
      <c r="K1" s="7" t="s">
        <v>150</v>
      </c>
      <c r="L1" s="7" t="s">
        <v>151</v>
      </c>
      <c r="M1" s="7" t="s">
        <v>152</v>
      </c>
      <c r="N1" s="7" t="s">
        <v>153</v>
      </c>
      <c r="O1" s="7" t="s">
        <v>154</v>
      </c>
      <c r="P1" s="7" t="s">
        <v>156</v>
      </c>
      <c r="Q1" s="7" t="s">
        <v>184</v>
      </c>
      <c r="R1" s="7" t="s">
        <v>185</v>
      </c>
      <c r="S1" s="7" t="s">
        <v>155</v>
      </c>
      <c r="T1" s="7" t="s">
        <v>157</v>
      </c>
      <c r="U1" s="7" t="s">
        <v>158</v>
      </c>
      <c r="V1" s="7" t="s">
        <v>159</v>
      </c>
      <c r="W1" s="7" t="s">
        <v>160</v>
      </c>
      <c r="X1" s="7" t="s">
        <v>161</v>
      </c>
      <c r="Y1" s="7" t="s">
        <v>162</v>
      </c>
      <c r="Z1" s="7" t="s">
        <v>163</v>
      </c>
      <c r="AA1" s="7" t="s">
        <v>164</v>
      </c>
      <c r="AB1" s="7" t="s">
        <v>165</v>
      </c>
      <c r="AC1" s="7" t="s">
        <v>166</v>
      </c>
      <c r="AD1" s="7" t="s">
        <v>167</v>
      </c>
      <c r="AE1" s="7" t="s">
        <v>168</v>
      </c>
      <c r="AF1" s="7" t="s">
        <v>169</v>
      </c>
      <c r="AG1" s="7" t="s">
        <v>170</v>
      </c>
      <c r="AH1" s="7" t="s">
        <v>171</v>
      </c>
      <c r="AI1" s="7" t="s">
        <v>172</v>
      </c>
      <c r="AJ1" s="7" t="s">
        <v>173</v>
      </c>
      <c r="AK1" s="7" t="s">
        <v>174</v>
      </c>
      <c r="AL1" s="7" t="s">
        <v>187</v>
      </c>
      <c r="AM1" s="7" t="s">
        <v>188</v>
      </c>
      <c r="AN1" s="7" t="s">
        <v>189</v>
      </c>
      <c r="AO1" s="7" t="s">
        <v>190</v>
      </c>
      <c r="AP1" s="7" t="s">
        <v>191</v>
      </c>
      <c r="AQ1" s="7" t="s">
        <v>192</v>
      </c>
      <c r="AR1" s="7" t="s">
        <v>193</v>
      </c>
      <c r="AS1" s="7" t="s">
        <v>182</v>
      </c>
      <c r="AT1" s="7" t="s">
        <v>183</v>
      </c>
    </row>
    <row r="2" spans="1:46" x14ac:dyDescent="0.3">
      <c r="A2" s="2" t="s">
        <v>38</v>
      </c>
      <c r="B2" s="2" t="s">
        <v>49</v>
      </c>
      <c r="C2" s="2" t="s">
        <v>50</v>
      </c>
      <c r="D2" s="2" t="s">
        <v>51</v>
      </c>
      <c r="E2" s="2" t="s">
        <v>79</v>
      </c>
      <c r="F2" s="89" t="s">
        <v>81</v>
      </c>
      <c r="G2" s="2">
        <v>100</v>
      </c>
      <c r="H2" s="2" t="s">
        <v>20</v>
      </c>
      <c r="I2" s="2" t="s">
        <v>21</v>
      </c>
      <c r="J2" s="2" t="s">
        <v>19</v>
      </c>
      <c r="K2" s="2" t="s">
        <v>23</v>
      </c>
      <c r="L2" s="2" t="s">
        <v>24</v>
      </c>
      <c r="M2" s="2" t="s">
        <v>23</v>
      </c>
      <c r="N2" s="2" t="s">
        <v>23</v>
      </c>
      <c r="O2" s="2" t="s">
        <v>23</v>
      </c>
      <c r="P2" s="2" t="s">
        <v>23</v>
      </c>
      <c r="Q2" s="2" t="s">
        <v>23</v>
      </c>
      <c r="R2" s="2" t="s">
        <v>23</v>
      </c>
      <c r="S2" s="2" t="s">
        <v>23</v>
      </c>
      <c r="T2" s="2" t="s">
        <v>23</v>
      </c>
      <c r="U2" s="2" t="s">
        <v>23</v>
      </c>
      <c r="V2" s="2" t="s">
        <v>23</v>
      </c>
      <c r="W2" s="2" t="s">
        <v>23</v>
      </c>
      <c r="X2" s="2" t="s">
        <v>23</v>
      </c>
      <c r="Y2" s="2" t="s">
        <v>23</v>
      </c>
      <c r="Z2" s="2" t="s">
        <v>23</v>
      </c>
      <c r="AA2" s="2" t="s">
        <v>24</v>
      </c>
      <c r="AB2" s="2" t="s">
        <v>23</v>
      </c>
      <c r="AC2" s="2" t="s">
        <v>23</v>
      </c>
      <c r="AD2" s="2" t="s">
        <v>23</v>
      </c>
      <c r="AE2" s="2" t="s">
        <v>23</v>
      </c>
      <c r="AF2" s="2" t="s">
        <v>23</v>
      </c>
      <c r="AG2" s="2" t="s">
        <v>23</v>
      </c>
      <c r="AH2" s="2" t="s">
        <v>23</v>
      </c>
      <c r="AI2" s="2" t="s">
        <v>23</v>
      </c>
      <c r="AJ2" s="2" t="s">
        <v>23</v>
      </c>
      <c r="AK2" s="2" t="s">
        <v>23</v>
      </c>
      <c r="AL2" s="2" t="s">
        <v>23</v>
      </c>
      <c r="AM2" s="2" t="s">
        <v>23</v>
      </c>
      <c r="AN2" s="2" t="s">
        <v>23</v>
      </c>
      <c r="AO2" s="2" t="s">
        <v>23</v>
      </c>
      <c r="AP2" s="2" t="s">
        <v>23</v>
      </c>
      <c r="AQ2" s="2" t="s">
        <v>23</v>
      </c>
      <c r="AR2" s="2" t="s">
        <v>23</v>
      </c>
      <c r="AS2" s="2" t="s">
        <v>23</v>
      </c>
      <c r="AT2" s="2" t="s">
        <v>82</v>
      </c>
    </row>
    <row r="3" spans="1:46" x14ac:dyDescent="0.3">
      <c r="A3" s="2" t="s">
        <v>38</v>
      </c>
      <c r="B3" s="2" t="s">
        <v>92</v>
      </c>
      <c r="C3" s="2" t="s">
        <v>93</v>
      </c>
      <c r="D3" s="2" t="s">
        <v>94</v>
      </c>
      <c r="E3" s="2" t="s">
        <v>89</v>
      </c>
      <c r="F3" s="89" t="s">
        <v>91</v>
      </c>
      <c r="G3" s="2">
        <v>100</v>
      </c>
      <c r="H3" s="2" t="s">
        <v>20</v>
      </c>
      <c r="I3" s="2" t="s">
        <v>21</v>
      </c>
      <c r="J3" s="2" t="s">
        <v>19</v>
      </c>
      <c r="K3" s="2" t="s">
        <v>24</v>
      </c>
      <c r="L3" s="2" t="s">
        <v>23</v>
      </c>
      <c r="M3" s="2" t="s">
        <v>23</v>
      </c>
      <c r="N3" s="2" t="s">
        <v>23</v>
      </c>
      <c r="O3" s="2" t="s">
        <v>24</v>
      </c>
      <c r="P3" s="2" t="s">
        <v>23</v>
      </c>
      <c r="Q3" s="2" t="s">
        <v>23</v>
      </c>
      <c r="R3" s="2" t="s">
        <v>23</v>
      </c>
      <c r="S3" s="2" t="s">
        <v>143</v>
      </c>
      <c r="T3" s="2" t="s">
        <v>23</v>
      </c>
      <c r="U3" s="2" t="s">
        <v>23</v>
      </c>
      <c r="V3" s="2" t="s">
        <v>24</v>
      </c>
      <c r="W3" s="2" t="s">
        <v>24</v>
      </c>
      <c r="X3" s="2" t="s">
        <v>23</v>
      </c>
      <c r="Y3" s="2" t="s">
        <v>24</v>
      </c>
      <c r="Z3" s="2" t="s">
        <v>23</v>
      </c>
      <c r="AA3" s="2" t="s">
        <v>23</v>
      </c>
      <c r="AB3" s="2" t="s">
        <v>23</v>
      </c>
      <c r="AC3" s="2" t="s">
        <v>23</v>
      </c>
      <c r="AD3" s="2" t="s">
        <v>143</v>
      </c>
      <c r="AE3" s="2" t="s">
        <v>23</v>
      </c>
      <c r="AF3" s="2" t="s">
        <v>23</v>
      </c>
      <c r="AG3" s="2" t="s">
        <v>23</v>
      </c>
      <c r="AH3" s="2" t="s">
        <v>23</v>
      </c>
      <c r="AI3" s="2" t="s">
        <v>23</v>
      </c>
      <c r="AJ3" s="2" t="s">
        <v>23</v>
      </c>
      <c r="AK3" s="2" t="s">
        <v>23</v>
      </c>
      <c r="AL3" s="2" t="s">
        <v>23</v>
      </c>
      <c r="AM3" s="2" t="s">
        <v>23</v>
      </c>
      <c r="AN3" s="2" t="s">
        <v>25</v>
      </c>
      <c r="AO3" s="2" t="s">
        <v>23</v>
      </c>
      <c r="AP3" s="2" t="s">
        <v>23</v>
      </c>
      <c r="AQ3" s="2" t="s">
        <v>23</v>
      </c>
      <c r="AR3" s="2" t="s">
        <v>23</v>
      </c>
      <c r="AS3" s="2" t="s">
        <v>23</v>
      </c>
      <c r="AT3" s="2" t="s">
        <v>145</v>
      </c>
    </row>
    <row r="4" spans="1:46" x14ac:dyDescent="0.3">
      <c r="A4" s="2" t="s">
        <v>38</v>
      </c>
      <c r="B4" s="2" t="s">
        <v>42</v>
      </c>
      <c r="C4" s="2" t="s">
        <v>43</v>
      </c>
      <c r="D4" s="2" t="s">
        <v>44</v>
      </c>
      <c r="E4" s="2" t="s">
        <v>40</v>
      </c>
      <c r="F4" s="89" t="s">
        <v>41</v>
      </c>
      <c r="G4" s="2">
        <v>100</v>
      </c>
      <c r="H4" s="2" t="s">
        <v>20</v>
      </c>
      <c r="I4" s="2" t="s">
        <v>21</v>
      </c>
      <c r="J4" s="2" t="s">
        <v>19</v>
      </c>
      <c r="K4" s="2" t="s">
        <v>23</v>
      </c>
      <c r="L4" s="2" t="s">
        <v>23</v>
      </c>
      <c r="M4" s="2" t="s">
        <v>23</v>
      </c>
      <c r="N4" s="2" t="s">
        <v>23</v>
      </c>
      <c r="O4" s="2" t="s">
        <v>23</v>
      </c>
      <c r="P4" s="2" t="s">
        <v>23</v>
      </c>
      <c r="Q4" s="2" t="s">
        <v>23</v>
      </c>
      <c r="R4" s="2" t="s">
        <v>23</v>
      </c>
      <c r="S4" s="2" t="s">
        <v>23</v>
      </c>
      <c r="T4" s="2" t="s">
        <v>23</v>
      </c>
      <c r="U4" s="2" t="s">
        <v>23</v>
      </c>
      <c r="V4" s="2" t="s">
        <v>23</v>
      </c>
      <c r="W4" s="2" t="s">
        <v>23</v>
      </c>
      <c r="X4" s="2" t="s">
        <v>23</v>
      </c>
      <c r="Y4" s="2" t="s">
        <v>23</v>
      </c>
      <c r="Z4" s="2" t="s">
        <v>23</v>
      </c>
      <c r="AA4" s="2" t="s">
        <v>23</v>
      </c>
      <c r="AB4" s="2" t="s">
        <v>23</v>
      </c>
      <c r="AC4" s="2" t="s">
        <v>23</v>
      </c>
      <c r="AD4" s="2" t="s">
        <v>23</v>
      </c>
      <c r="AE4" s="2" t="s">
        <v>23</v>
      </c>
      <c r="AF4" s="2" t="s">
        <v>23</v>
      </c>
      <c r="AG4" s="2" t="s">
        <v>23</v>
      </c>
      <c r="AH4" s="2" t="s">
        <v>23</v>
      </c>
      <c r="AI4" s="2" t="s">
        <v>23</v>
      </c>
      <c r="AJ4" s="2" t="s">
        <v>23</v>
      </c>
      <c r="AK4" s="2" t="s">
        <v>23</v>
      </c>
      <c r="AL4" s="2" t="s">
        <v>23</v>
      </c>
      <c r="AM4" s="2" t="s">
        <v>23</v>
      </c>
      <c r="AN4" s="2" t="s">
        <v>23</v>
      </c>
      <c r="AO4" s="2" t="s">
        <v>23</v>
      </c>
      <c r="AP4" s="2" t="s">
        <v>23</v>
      </c>
      <c r="AQ4" s="2" t="s">
        <v>23</v>
      </c>
      <c r="AR4" s="2" t="s">
        <v>23</v>
      </c>
      <c r="AS4" s="2" t="s">
        <v>23</v>
      </c>
      <c r="AT4" s="2" t="s">
        <v>145</v>
      </c>
    </row>
    <row r="5" spans="1:46" x14ac:dyDescent="0.3">
      <c r="A5" s="2" t="s">
        <v>38</v>
      </c>
      <c r="B5" s="2" t="s">
        <v>42</v>
      </c>
      <c r="C5" s="2" t="s">
        <v>43</v>
      </c>
      <c r="D5" s="2" t="s">
        <v>44</v>
      </c>
      <c r="E5" s="2" t="s">
        <v>96</v>
      </c>
      <c r="F5" s="89" t="s">
        <v>98</v>
      </c>
      <c r="G5" s="2">
        <v>100</v>
      </c>
      <c r="H5" s="2" t="s">
        <v>20</v>
      </c>
      <c r="I5" s="2" t="s">
        <v>21</v>
      </c>
      <c r="J5" s="2" t="s">
        <v>19</v>
      </c>
      <c r="K5" s="2" t="s">
        <v>23</v>
      </c>
      <c r="L5" s="2" t="s">
        <v>23</v>
      </c>
      <c r="M5" s="2" t="s">
        <v>23</v>
      </c>
      <c r="N5" s="2" t="s">
        <v>23</v>
      </c>
      <c r="O5" s="2" t="s">
        <v>23</v>
      </c>
      <c r="P5" s="2" t="s">
        <v>23</v>
      </c>
      <c r="Q5" s="2" t="s">
        <v>23</v>
      </c>
      <c r="R5" s="2" t="s">
        <v>23</v>
      </c>
      <c r="S5" s="2" t="s">
        <v>23</v>
      </c>
      <c r="T5" s="2" t="s">
        <v>23</v>
      </c>
      <c r="U5" s="2" t="s">
        <v>23</v>
      </c>
      <c r="V5" s="2" t="s">
        <v>23</v>
      </c>
      <c r="W5" s="2" t="s">
        <v>23</v>
      </c>
      <c r="X5" s="2" t="s">
        <v>23</v>
      </c>
      <c r="Y5" s="2" t="s">
        <v>23</v>
      </c>
      <c r="Z5" s="2" t="s">
        <v>23</v>
      </c>
      <c r="AA5" s="2" t="s">
        <v>23</v>
      </c>
      <c r="AB5" s="2" t="s">
        <v>23</v>
      </c>
      <c r="AC5" s="2" t="s">
        <v>23</v>
      </c>
      <c r="AD5" s="2" t="s">
        <v>23</v>
      </c>
      <c r="AE5" s="2" t="s">
        <v>23</v>
      </c>
      <c r="AF5" s="2" t="s">
        <v>23</v>
      </c>
      <c r="AG5" s="2" t="s">
        <v>23</v>
      </c>
      <c r="AH5" s="2" t="s">
        <v>23</v>
      </c>
      <c r="AI5" s="2" t="s">
        <v>23</v>
      </c>
      <c r="AJ5" s="2" t="s">
        <v>23</v>
      </c>
      <c r="AK5" s="2" t="s">
        <v>23</v>
      </c>
      <c r="AL5" s="2" t="s">
        <v>23</v>
      </c>
      <c r="AM5" s="2" t="s">
        <v>23</v>
      </c>
      <c r="AN5" s="2" t="s">
        <v>23</v>
      </c>
      <c r="AO5" s="2" t="s">
        <v>23</v>
      </c>
      <c r="AP5" s="2" t="s">
        <v>23</v>
      </c>
      <c r="AQ5" s="2" t="s">
        <v>23</v>
      </c>
      <c r="AR5" s="2" t="s">
        <v>23</v>
      </c>
      <c r="AS5" s="2" t="s">
        <v>23</v>
      </c>
      <c r="AT5" s="2" t="s">
        <v>145</v>
      </c>
    </row>
    <row r="6" spans="1:46" x14ac:dyDescent="0.3">
      <c r="A6" s="2" t="s">
        <v>38</v>
      </c>
      <c r="B6" s="2" t="s">
        <v>49</v>
      </c>
      <c r="C6" s="2" t="s">
        <v>50</v>
      </c>
      <c r="D6" s="2" t="s">
        <v>51</v>
      </c>
      <c r="E6" s="2" t="s">
        <v>47</v>
      </c>
      <c r="F6" s="89" t="s">
        <v>48</v>
      </c>
      <c r="G6" s="2">
        <v>100</v>
      </c>
      <c r="H6" s="2" t="s">
        <v>20</v>
      </c>
      <c r="I6" s="2" t="s">
        <v>21</v>
      </c>
      <c r="J6" s="2" t="s">
        <v>19</v>
      </c>
      <c r="K6" s="2" t="s">
        <v>23</v>
      </c>
      <c r="L6" s="2" t="s">
        <v>24</v>
      </c>
      <c r="M6" s="2" t="s">
        <v>23</v>
      </c>
      <c r="N6" s="2" t="s">
        <v>23</v>
      </c>
      <c r="O6" s="2" t="s">
        <v>23</v>
      </c>
      <c r="P6" s="2" t="s">
        <v>23</v>
      </c>
      <c r="Q6" s="2" t="s">
        <v>23</v>
      </c>
      <c r="R6" s="2" t="s">
        <v>23</v>
      </c>
      <c r="S6" s="2" t="s">
        <v>23</v>
      </c>
      <c r="T6" s="2" t="s">
        <v>23</v>
      </c>
      <c r="U6" s="2" t="s">
        <v>23</v>
      </c>
      <c r="V6" s="2" t="s">
        <v>23</v>
      </c>
      <c r="W6" s="2" t="s">
        <v>24</v>
      </c>
      <c r="X6" s="2" t="s">
        <v>23</v>
      </c>
      <c r="Y6" s="2" t="s">
        <v>23</v>
      </c>
      <c r="Z6" s="2" t="s">
        <v>23</v>
      </c>
      <c r="AA6" s="2" t="s">
        <v>23</v>
      </c>
      <c r="AB6" s="2" t="s">
        <v>23</v>
      </c>
      <c r="AC6" s="2" t="s">
        <v>23</v>
      </c>
      <c r="AD6" s="2" t="s">
        <v>24</v>
      </c>
      <c r="AE6" s="2" t="s">
        <v>23</v>
      </c>
      <c r="AF6" s="2" t="s">
        <v>23</v>
      </c>
      <c r="AG6" s="2" t="s">
        <v>23</v>
      </c>
      <c r="AH6" s="2" t="s">
        <v>23</v>
      </c>
      <c r="AI6" s="2" t="s">
        <v>23</v>
      </c>
      <c r="AJ6" s="2" t="s">
        <v>23</v>
      </c>
      <c r="AK6" s="2" t="s">
        <v>23</v>
      </c>
      <c r="AL6" s="2" t="s">
        <v>23</v>
      </c>
      <c r="AM6" s="2" t="s">
        <v>23</v>
      </c>
      <c r="AN6" s="2" t="s">
        <v>23</v>
      </c>
      <c r="AO6" s="2" t="s">
        <v>23</v>
      </c>
      <c r="AP6" s="2" t="s">
        <v>23</v>
      </c>
      <c r="AQ6" s="2" t="s">
        <v>23</v>
      </c>
      <c r="AR6" s="2" t="s">
        <v>23</v>
      </c>
      <c r="AS6" s="2" t="s">
        <v>23</v>
      </c>
      <c r="AT6" s="2" t="s">
        <v>53</v>
      </c>
    </row>
    <row r="7" spans="1:46" x14ac:dyDescent="0.3">
      <c r="A7" s="2" t="s">
        <v>38</v>
      </c>
      <c r="B7" s="2" t="s">
        <v>92</v>
      </c>
      <c r="C7" s="2" t="s">
        <v>93</v>
      </c>
      <c r="D7" s="2" t="s">
        <v>94</v>
      </c>
      <c r="E7" s="2" t="s">
        <v>104</v>
      </c>
      <c r="F7" s="89" t="s">
        <v>106</v>
      </c>
      <c r="G7" s="2">
        <v>100</v>
      </c>
      <c r="H7" s="2" t="s">
        <v>20</v>
      </c>
      <c r="I7" s="2" t="s">
        <v>21</v>
      </c>
      <c r="J7" s="2" t="s">
        <v>19</v>
      </c>
      <c r="K7" s="2" t="s">
        <v>24</v>
      </c>
      <c r="L7" s="2" t="s">
        <v>23</v>
      </c>
      <c r="M7" s="2" t="s">
        <v>23</v>
      </c>
      <c r="N7" s="2" t="s">
        <v>23</v>
      </c>
      <c r="O7" s="2" t="s">
        <v>23</v>
      </c>
      <c r="P7" s="2" t="s">
        <v>23</v>
      </c>
      <c r="Q7" s="2" t="s">
        <v>23</v>
      </c>
      <c r="R7" s="2" t="s">
        <v>23</v>
      </c>
      <c r="S7" s="2" t="s">
        <v>143</v>
      </c>
      <c r="T7" s="2" t="s">
        <v>143</v>
      </c>
      <c r="U7" s="2" t="s">
        <v>23</v>
      </c>
      <c r="V7" s="2" t="s">
        <v>23</v>
      </c>
      <c r="W7" s="2" t="s">
        <v>23</v>
      </c>
      <c r="X7" s="2" t="s">
        <v>23</v>
      </c>
      <c r="Y7" s="2" t="s">
        <v>23</v>
      </c>
      <c r="Z7" s="2" t="s">
        <v>23</v>
      </c>
      <c r="AA7" s="2" t="s">
        <v>143</v>
      </c>
      <c r="AB7" s="2" t="s">
        <v>23</v>
      </c>
      <c r="AC7" s="2" t="s">
        <v>23</v>
      </c>
      <c r="AD7" s="2" t="s">
        <v>143</v>
      </c>
      <c r="AE7" s="2" t="s">
        <v>143</v>
      </c>
      <c r="AF7" s="2" t="s">
        <v>23</v>
      </c>
      <c r="AG7" s="2" t="s">
        <v>23</v>
      </c>
      <c r="AH7" s="2" t="s">
        <v>23</v>
      </c>
      <c r="AI7" s="2" t="s">
        <v>23</v>
      </c>
      <c r="AJ7" s="2" t="s">
        <v>23</v>
      </c>
      <c r="AK7" s="2" t="s">
        <v>23</v>
      </c>
      <c r="AL7" s="2" t="s">
        <v>23</v>
      </c>
      <c r="AM7" s="2" t="s">
        <v>23</v>
      </c>
      <c r="AN7" s="2" t="s">
        <v>25</v>
      </c>
      <c r="AO7" s="2" t="s">
        <v>23</v>
      </c>
      <c r="AP7" s="2" t="s">
        <v>23</v>
      </c>
      <c r="AQ7" s="2" t="s">
        <v>23</v>
      </c>
      <c r="AR7" s="2" t="s">
        <v>23</v>
      </c>
      <c r="AS7" s="2" t="s">
        <v>23</v>
      </c>
      <c r="AT7" s="2" t="s">
        <v>145</v>
      </c>
    </row>
    <row r="8" spans="1:46" x14ac:dyDescent="0.3">
      <c r="A8" s="2" t="s">
        <v>38</v>
      </c>
      <c r="B8" s="2" t="s">
        <v>114</v>
      </c>
      <c r="C8" s="2" t="s">
        <v>115</v>
      </c>
      <c r="D8" s="2" t="s">
        <v>116</v>
      </c>
      <c r="E8" s="2" t="s">
        <v>110</v>
      </c>
      <c r="F8" s="89" t="s">
        <v>112</v>
      </c>
      <c r="G8" s="2">
        <v>100</v>
      </c>
      <c r="H8" s="2" t="s">
        <v>20</v>
      </c>
      <c r="I8" s="2" t="s">
        <v>21</v>
      </c>
      <c r="J8" s="2" t="s">
        <v>19</v>
      </c>
      <c r="K8" s="2" t="s">
        <v>24</v>
      </c>
      <c r="L8" s="2" t="s">
        <v>23</v>
      </c>
      <c r="M8" s="2" t="s">
        <v>24</v>
      </c>
      <c r="N8" s="2" t="s">
        <v>24</v>
      </c>
      <c r="O8" s="2" t="s">
        <v>23</v>
      </c>
      <c r="P8" s="2" t="s">
        <v>143</v>
      </c>
      <c r="Q8" s="2" t="s">
        <v>24</v>
      </c>
      <c r="R8" s="2" t="s">
        <v>24</v>
      </c>
      <c r="S8" s="2" t="s">
        <v>24</v>
      </c>
      <c r="T8" s="2" t="s">
        <v>24</v>
      </c>
      <c r="U8" s="2" t="s">
        <v>24</v>
      </c>
      <c r="V8" s="2" t="s">
        <v>23</v>
      </c>
      <c r="W8" s="2" t="s">
        <v>23</v>
      </c>
      <c r="X8" s="2" t="s">
        <v>23</v>
      </c>
      <c r="Y8" s="2" t="s">
        <v>24</v>
      </c>
      <c r="Z8" s="2" t="s">
        <v>24</v>
      </c>
      <c r="AA8" s="2" t="s">
        <v>24</v>
      </c>
      <c r="AB8" s="2" t="s">
        <v>24</v>
      </c>
      <c r="AC8" s="2" t="s">
        <v>24</v>
      </c>
      <c r="AD8" s="2" t="s">
        <v>24</v>
      </c>
      <c r="AE8" s="2" t="s">
        <v>24</v>
      </c>
      <c r="AF8" s="2" t="s">
        <v>24</v>
      </c>
      <c r="AG8" s="2" t="s">
        <v>24</v>
      </c>
      <c r="AH8" s="2" t="s">
        <v>24</v>
      </c>
      <c r="AI8" s="2" t="s">
        <v>24</v>
      </c>
      <c r="AJ8" s="2" t="s">
        <v>23</v>
      </c>
      <c r="AK8" s="2" t="s">
        <v>24</v>
      </c>
      <c r="AL8" s="2" t="s">
        <v>23</v>
      </c>
      <c r="AM8" s="2" t="s">
        <v>23</v>
      </c>
      <c r="AN8" s="2" t="s">
        <v>23</v>
      </c>
      <c r="AO8" s="2" t="s">
        <v>23</v>
      </c>
      <c r="AP8" s="2" t="s">
        <v>23</v>
      </c>
      <c r="AQ8" s="2" t="s">
        <v>23</v>
      </c>
      <c r="AR8" s="2" t="s">
        <v>23</v>
      </c>
      <c r="AS8" s="2" t="s">
        <v>24</v>
      </c>
      <c r="AT8" s="2" t="s">
        <v>145</v>
      </c>
    </row>
    <row r="9" spans="1:46" x14ac:dyDescent="0.3">
      <c r="A9" s="2" t="s">
        <v>38</v>
      </c>
      <c r="B9" s="2" t="s">
        <v>49</v>
      </c>
      <c r="C9" s="2" t="s">
        <v>50</v>
      </c>
      <c r="D9" s="2" t="s">
        <v>51</v>
      </c>
      <c r="E9" s="2" t="s">
        <v>121</v>
      </c>
      <c r="F9" s="89" t="s">
        <v>123</v>
      </c>
      <c r="G9" s="2">
        <v>100</v>
      </c>
      <c r="H9" s="2" t="s">
        <v>20</v>
      </c>
      <c r="I9" s="2" t="s">
        <v>21</v>
      </c>
      <c r="J9" s="2" t="s">
        <v>85</v>
      </c>
      <c r="K9" s="2" t="s">
        <v>23</v>
      </c>
      <c r="L9" s="2" t="s">
        <v>24</v>
      </c>
      <c r="M9" s="2" t="s">
        <v>23</v>
      </c>
      <c r="N9" s="2" t="s">
        <v>23</v>
      </c>
      <c r="O9" s="2" t="s">
        <v>23</v>
      </c>
      <c r="P9" s="2" t="s">
        <v>23</v>
      </c>
      <c r="Q9" s="2" t="s">
        <v>23</v>
      </c>
      <c r="R9" s="2" t="s">
        <v>23</v>
      </c>
      <c r="S9" s="2" t="s">
        <v>23</v>
      </c>
      <c r="T9" s="2" t="s">
        <v>23</v>
      </c>
      <c r="U9" s="2" t="s">
        <v>23</v>
      </c>
      <c r="V9" s="2" t="s">
        <v>23</v>
      </c>
      <c r="W9" s="2" t="s">
        <v>23</v>
      </c>
      <c r="X9" s="2" t="s">
        <v>23</v>
      </c>
      <c r="Y9" s="2" t="s">
        <v>23</v>
      </c>
      <c r="Z9" s="2" t="s">
        <v>23</v>
      </c>
      <c r="AA9" s="2" t="s">
        <v>23</v>
      </c>
      <c r="AB9" s="2" t="s">
        <v>23</v>
      </c>
      <c r="AC9" s="2" t="s">
        <v>23</v>
      </c>
      <c r="AD9" s="2" t="s">
        <v>23</v>
      </c>
      <c r="AE9" s="2" t="s">
        <v>23</v>
      </c>
      <c r="AF9" s="2" t="s">
        <v>23</v>
      </c>
      <c r="AG9" s="2" t="s">
        <v>23</v>
      </c>
      <c r="AH9" s="2" t="s">
        <v>23</v>
      </c>
      <c r="AI9" s="2" t="s">
        <v>23</v>
      </c>
      <c r="AJ9" s="2" t="s">
        <v>23</v>
      </c>
      <c r="AK9" s="2" t="s">
        <v>23</v>
      </c>
      <c r="AL9" s="2" t="s">
        <v>23</v>
      </c>
      <c r="AM9" s="2" t="s">
        <v>23</v>
      </c>
      <c r="AN9" s="2" t="s">
        <v>23</v>
      </c>
      <c r="AO9" s="2" t="s">
        <v>23</v>
      </c>
      <c r="AP9" s="2" t="s">
        <v>23</v>
      </c>
      <c r="AQ9" s="2" t="s">
        <v>23</v>
      </c>
      <c r="AR9" s="2" t="s">
        <v>23</v>
      </c>
      <c r="AS9" s="2" t="s">
        <v>23</v>
      </c>
      <c r="AT9" s="2" t="s">
        <v>124</v>
      </c>
    </row>
    <row r="10" spans="1:46" x14ac:dyDescent="0.3">
      <c r="A10" s="2" t="s">
        <v>38</v>
      </c>
      <c r="B10" s="2" t="s">
        <v>34</v>
      </c>
      <c r="C10" s="2" t="s">
        <v>77</v>
      </c>
      <c r="D10" s="2" t="s">
        <v>129</v>
      </c>
      <c r="E10" s="2" t="s">
        <v>125</v>
      </c>
      <c r="F10" s="89" t="s">
        <v>127</v>
      </c>
      <c r="G10" s="2">
        <v>100</v>
      </c>
      <c r="H10" s="2" t="s">
        <v>20</v>
      </c>
      <c r="I10" s="2" t="s">
        <v>21</v>
      </c>
      <c r="J10" s="2" t="s">
        <v>19</v>
      </c>
      <c r="K10" s="2" t="s">
        <v>24</v>
      </c>
      <c r="L10" s="2" t="s">
        <v>23</v>
      </c>
      <c r="M10" s="2" t="s">
        <v>24</v>
      </c>
      <c r="N10" s="2" t="s">
        <v>23</v>
      </c>
      <c r="O10" s="2" t="s">
        <v>23</v>
      </c>
      <c r="P10" s="2" t="s">
        <v>23</v>
      </c>
      <c r="Q10" s="2" t="s">
        <v>23</v>
      </c>
      <c r="R10" s="2" t="s">
        <v>24</v>
      </c>
      <c r="S10" s="2" t="s">
        <v>24</v>
      </c>
      <c r="T10" s="2" t="s">
        <v>24</v>
      </c>
      <c r="U10" s="2" t="s">
        <v>23</v>
      </c>
      <c r="V10" s="2" t="s">
        <v>24</v>
      </c>
      <c r="W10" s="2" t="s">
        <v>24</v>
      </c>
      <c r="X10" s="2" t="s">
        <v>24</v>
      </c>
      <c r="Y10" s="2" t="s">
        <v>23</v>
      </c>
      <c r="Z10" s="2" t="s">
        <v>24</v>
      </c>
      <c r="AA10" s="2" t="s">
        <v>24</v>
      </c>
      <c r="AB10" s="2" t="s">
        <v>23</v>
      </c>
      <c r="AC10" s="2" t="s">
        <v>24</v>
      </c>
      <c r="AD10" s="2" t="s">
        <v>24</v>
      </c>
      <c r="AE10" s="2" t="s">
        <v>24</v>
      </c>
      <c r="AF10" s="2" t="s">
        <v>24</v>
      </c>
      <c r="AG10" s="2" t="s">
        <v>24</v>
      </c>
      <c r="AH10" s="2" t="s">
        <v>23</v>
      </c>
      <c r="AI10" s="2" t="s">
        <v>23</v>
      </c>
      <c r="AJ10" s="2" t="s">
        <v>23</v>
      </c>
      <c r="AK10" s="2" t="s">
        <v>23</v>
      </c>
      <c r="AL10" s="2" t="s">
        <v>25</v>
      </c>
      <c r="AM10" s="2" t="s">
        <v>25</v>
      </c>
      <c r="AN10" s="2" t="s">
        <v>25</v>
      </c>
      <c r="AO10" s="2" t="s">
        <v>25</v>
      </c>
      <c r="AP10" s="2" t="s">
        <v>23</v>
      </c>
      <c r="AQ10" s="2" t="s">
        <v>23</v>
      </c>
      <c r="AR10" s="2" t="s">
        <v>25</v>
      </c>
      <c r="AS10" s="2" t="s">
        <v>24</v>
      </c>
      <c r="AT10" s="2" t="s">
        <v>130</v>
      </c>
    </row>
    <row r="11" spans="1:46" x14ac:dyDescent="0.3">
      <c r="A11" s="2" t="s">
        <v>38</v>
      </c>
      <c r="B11" s="2" t="s">
        <v>114</v>
      </c>
      <c r="C11" s="2" t="s">
        <v>115</v>
      </c>
      <c r="D11" s="2" t="s">
        <v>116</v>
      </c>
      <c r="E11" s="2" t="s">
        <v>132</v>
      </c>
      <c r="F11" s="89" t="s">
        <v>134</v>
      </c>
      <c r="G11" s="2">
        <v>100</v>
      </c>
      <c r="H11" s="2" t="s">
        <v>20</v>
      </c>
      <c r="I11" s="2" t="s">
        <v>21</v>
      </c>
      <c r="J11" s="2" t="s">
        <v>19</v>
      </c>
      <c r="K11" s="2" t="s">
        <v>23</v>
      </c>
      <c r="L11" s="2" t="s">
        <v>23</v>
      </c>
      <c r="M11" s="2" t="s">
        <v>23</v>
      </c>
      <c r="N11" s="2" t="s">
        <v>23</v>
      </c>
      <c r="O11" s="2" t="s">
        <v>24</v>
      </c>
      <c r="P11" s="2" t="s">
        <v>143</v>
      </c>
      <c r="Q11" s="2" t="s">
        <v>24</v>
      </c>
      <c r="R11" s="2" t="s">
        <v>23</v>
      </c>
      <c r="S11" s="2" t="s">
        <v>23</v>
      </c>
      <c r="T11" s="2" t="s">
        <v>23</v>
      </c>
      <c r="U11" s="2" t="s">
        <v>23</v>
      </c>
      <c r="V11" s="2" t="s">
        <v>23</v>
      </c>
      <c r="W11" s="2" t="s">
        <v>23</v>
      </c>
      <c r="X11" s="2" t="s">
        <v>23</v>
      </c>
      <c r="Y11" s="2" t="s">
        <v>23</v>
      </c>
      <c r="Z11" s="2" t="s">
        <v>23</v>
      </c>
      <c r="AA11" s="2" t="s">
        <v>23</v>
      </c>
      <c r="AB11" s="2" t="s">
        <v>23</v>
      </c>
      <c r="AC11" s="2" t="s">
        <v>23</v>
      </c>
      <c r="AD11" s="2" t="s">
        <v>23</v>
      </c>
      <c r="AE11" s="2" t="s">
        <v>23</v>
      </c>
      <c r="AF11" s="2" t="s">
        <v>23</v>
      </c>
      <c r="AG11" s="2" t="s">
        <v>23</v>
      </c>
      <c r="AH11" s="2" t="s">
        <v>23</v>
      </c>
      <c r="AI11" s="2" t="s">
        <v>23</v>
      </c>
      <c r="AJ11" s="2" t="s">
        <v>23</v>
      </c>
      <c r="AK11" s="2" t="s">
        <v>23</v>
      </c>
      <c r="AL11" s="2" t="s">
        <v>23</v>
      </c>
      <c r="AM11" s="2" t="s">
        <v>23</v>
      </c>
      <c r="AN11" s="2" t="s">
        <v>23</v>
      </c>
      <c r="AO11" s="2" t="s">
        <v>23</v>
      </c>
      <c r="AP11" s="2" t="s">
        <v>23</v>
      </c>
      <c r="AQ11" s="2" t="s">
        <v>23</v>
      </c>
      <c r="AR11" s="2" t="s">
        <v>23</v>
      </c>
      <c r="AS11" s="2" t="s">
        <v>23</v>
      </c>
      <c r="AT11" s="2" t="s">
        <v>145</v>
      </c>
    </row>
    <row r="12" spans="1:46" x14ac:dyDescent="0.3">
      <c r="A12" s="2" t="s">
        <v>38</v>
      </c>
      <c r="B12" s="2" t="s">
        <v>63</v>
      </c>
      <c r="C12" s="2" t="s">
        <v>64</v>
      </c>
      <c r="D12" s="2" t="s">
        <v>65</v>
      </c>
      <c r="E12" s="2" t="s">
        <v>61</v>
      </c>
      <c r="F12" s="89" t="s">
        <v>62</v>
      </c>
      <c r="G12" s="2">
        <v>100</v>
      </c>
      <c r="H12" s="2" t="s">
        <v>20</v>
      </c>
      <c r="I12" s="2" t="s">
        <v>21</v>
      </c>
      <c r="J12" s="2" t="s">
        <v>19</v>
      </c>
      <c r="K12" s="2" t="s">
        <v>23</v>
      </c>
      <c r="L12" s="2" t="s">
        <v>23</v>
      </c>
      <c r="M12" s="2" t="s">
        <v>24</v>
      </c>
      <c r="N12" s="2" t="s">
        <v>23</v>
      </c>
      <c r="O12" s="2" t="s">
        <v>23</v>
      </c>
      <c r="P12" s="2" t="s">
        <v>143</v>
      </c>
      <c r="Q12" s="2" t="s">
        <v>24</v>
      </c>
      <c r="R12" s="2" t="s">
        <v>24</v>
      </c>
      <c r="S12" s="2" t="s">
        <v>24</v>
      </c>
      <c r="T12" s="2" t="s">
        <v>23</v>
      </c>
      <c r="U12" s="2" t="s">
        <v>23</v>
      </c>
      <c r="V12" s="2" t="s">
        <v>23</v>
      </c>
      <c r="W12" s="2" t="s">
        <v>143</v>
      </c>
      <c r="X12" s="2" t="s">
        <v>23</v>
      </c>
      <c r="Y12" s="2" t="s">
        <v>23</v>
      </c>
      <c r="Z12" s="2" t="s">
        <v>23</v>
      </c>
      <c r="AA12" s="2" t="s">
        <v>24</v>
      </c>
      <c r="AB12" s="2" t="s">
        <v>23</v>
      </c>
      <c r="AC12" s="2" t="s">
        <v>24</v>
      </c>
      <c r="AD12" s="2" t="s">
        <v>24</v>
      </c>
      <c r="AE12" s="2" t="s">
        <v>24</v>
      </c>
      <c r="AF12" s="2" t="s">
        <v>23</v>
      </c>
      <c r="AG12" s="2" t="s">
        <v>24</v>
      </c>
      <c r="AH12" s="2" t="s">
        <v>23</v>
      </c>
      <c r="AI12" s="2" t="s">
        <v>23</v>
      </c>
      <c r="AJ12" s="2" t="s">
        <v>23</v>
      </c>
      <c r="AK12" s="2" t="s">
        <v>23</v>
      </c>
      <c r="AL12" s="2" t="s">
        <v>23</v>
      </c>
      <c r="AM12" s="2" t="s">
        <v>23</v>
      </c>
      <c r="AN12" s="2" t="s">
        <v>23</v>
      </c>
      <c r="AO12" s="2" t="s">
        <v>23</v>
      </c>
      <c r="AP12" s="2" t="s">
        <v>23</v>
      </c>
      <c r="AQ12" s="2" t="s">
        <v>23</v>
      </c>
      <c r="AR12" s="2" t="s">
        <v>23</v>
      </c>
      <c r="AS12" s="2" t="s">
        <v>23</v>
      </c>
      <c r="AT12" s="2" t="s">
        <v>66</v>
      </c>
    </row>
    <row r="13" spans="1:46" x14ac:dyDescent="0.3">
      <c r="A13" s="2" t="s">
        <v>38</v>
      </c>
      <c r="B13" s="2" t="s">
        <v>34</v>
      </c>
      <c r="C13" s="2" t="s">
        <v>77</v>
      </c>
      <c r="D13" s="2" t="s">
        <v>129</v>
      </c>
      <c r="E13" s="2" t="s">
        <v>136</v>
      </c>
      <c r="F13" s="89" t="s">
        <v>138</v>
      </c>
      <c r="G13" s="2">
        <v>100</v>
      </c>
      <c r="H13" s="2" t="s">
        <v>20</v>
      </c>
      <c r="I13" s="2" t="s">
        <v>21</v>
      </c>
      <c r="J13" s="2" t="s">
        <v>19</v>
      </c>
      <c r="K13" s="2" t="s">
        <v>23</v>
      </c>
      <c r="L13" s="2" t="s">
        <v>23</v>
      </c>
      <c r="M13" s="2" t="s">
        <v>24</v>
      </c>
      <c r="N13" s="2" t="s">
        <v>23</v>
      </c>
      <c r="O13" s="2" t="s">
        <v>23</v>
      </c>
      <c r="P13" s="2" t="s">
        <v>23</v>
      </c>
      <c r="Q13" s="2" t="s">
        <v>23</v>
      </c>
      <c r="R13" s="2" t="s">
        <v>24</v>
      </c>
      <c r="S13" s="2" t="s">
        <v>24</v>
      </c>
      <c r="T13" s="2" t="s">
        <v>24</v>
      </c>
      <c r="U13" s="2" t="s">
        <v>23</v>
      </c>
      <c r="V13" s="2" t="s">
        <v>23</v>
      </c>
      <c r="W13" s="2" t="s">
        <v>24</v>
      </c>
      <c r="X13" s="2" t="s">
        <v>23</v>
      </c>
      <c r="Y13" s="2" t="s">
        <v>23</v>
      </c>
      <c r="Z13" s="2" t="s">
        <v>23</v>
      </c>
      <c r="AA13" s="2" t="s">
        <v>24</v>
      </c>
      <c r="AB13" s="2" t="s">
        <v>23</v>
      </c>
      <c r="AC13" s="2" t="s">
        <v>23</v>
      </c>
      <c r="AD13" s="2" t="s">
        <v>23</v>
      </c>
      <c r="AE13" s="2" t="s">
        <v>23</v>
      </c>
      <c r="AF13" s="2" t="s">
        <v>24</v>
      </c>
      <c r="AG13" s="2" t="s">
        <v>23</v>
      </c>
      <c r="AH13" s="2" t="s">
        <v>23</v>
      </c>
      <c r="AI13" s="2" t="s">
        <v>23</v>
      </c>
      <c r="AJ13" s="2" t="s">
        <v>23</v>
      </c>
      <c r="AK13" s="2" t="s">
        <v>23</v>
      </c>
      <c r="AL13" s="2" t="s">
        <v>23</v>
      </c>
      <c r="AM13" s="2" t="s">
        <v>23</v>
      </c>
      <c r="AN13" s="2" t="s">
        <v>23</v>
      </c>
      <c r="AO13" s="2" t="s">
        <v>23</v>
      </c>
      <c r="AP13" s="2" t="s">
        <v>23</v>
      </c>
      <c r="AQ13" s="2" t="s">
        <v>23</v>
      </c>
      <c r="AR13" s="2" t="s">
        <v>23</v>
      </c>
      <c r="AS13" s="2" t="s">
        <v>23</v>
      </c>
      <c r="AT13" s="2" t="s">
        <v>139</v>
      </c>
    </row>
  </sheetData>
  <autoFilter ref="A1:AT13"/>
  <sortState ref="A2:AT13">
    <sortCondition ref="A2:A13"/>
    <sortCondition ref="E2:E13"/>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8"/>
  <sheetViews>
    <sheetView workbookViewId="0">
      <pane ySplit="1" topLeftCell="A2" activePane="bottomLeft" state="frozen"/>
      <selection activeCell="BF1" sqref="BF1"/>
      <selection pane="bottomLeft" activeCell="A14" sqref="A14"/>
    </sheetView>
  </sheetViews>
  <sheetFormatPr defaultColWidth="8.88671875" defaultRowHeight="14.4" x14ac:dyDescent="0.3"/>
  <cols>
    <col min="1" max="1" width="28.33203125" style="2" bestFit="1" customWidth="1"/>
    <col min="2" max="2" width="20.6640625" style="2" bestFit="1" customWidth="1"/>
    <col min="3" max="3" width="9.109375" style="2" customWidth="1"/>
    <col min="4" max="4" width="42.44140625" style="2" bestFit="1" customWidth="1"/>
    <col min="5" max="5" width="23.88671875" style="2" bestFit="1" customWidth="1"/>
    <col min="6" max="6" width="11" style="6" bestFit="1" customWidth="1"/>
    <col min="7" max="7" width="12.109375" style="6" bestFit="1" customWidth="1"/>
    <col min="8" max="8" width="9.6640625" style="6" bestFit="1" customWidth="1"/>
    <col min="9" max="9" width="8.44140625" style="6" bestFit="1" customWidth="1"/>
    <col min="10" max="10" width="8.88671875" style="6"/>
    <col min="11" max="45" width="50.6640625" style="2" customWidth="1"/>
    <col min="46" max="46" width="100.6640625" style="2" customWidth="1"/>
    <col min="47" max="16384" width="8.88671875" style="2"/>
  </cols>
  <sheetData>
    <row r="1" spans="1:46" s="1" customFormat="1" ht="55.2" x14ac:dyDescent="0.3">
      <c r="A1" s="4" t="s">
        <v>0</v>
      </c>
      <c r="B1" s="4" t="s">
        <v>12</v>
      </c>
      <c r="C1" s="4" t="s">
        <v>13</v>
      </c>
      <c r="D1" s="4" t="s">
        <v>1</v>
      </c>
      <c r="E1" s="4" t="s">
        <v>146</v>
      </c>
      <c r="F1" s="5" t="s">
        <v>147</v>
      </c>
      <c r="G1" s="5" t="s">
        <v>2</v>
      </c>
      <c r="H1" s="5" t="s">
        <v>3</v>
      </c>
      <c r="I1" s="5" t="s">
        <v>148</v>
      </c>
      <c r="J1" s="5" t="s">
        <v>149</v>
      </c>
      <c r="K1" s="4" t="s">
        <v>150</v>
      </c>
      <c r="L1" s="4" t="s">
        <v>151</v>
      </c>
      <c r="M1" s="4" t="s">
        <v>152</v>
      </c>
      <c r="N1" s="4" t="s">
        <v>153</v>
      </c>
      <c r="O1" s="4" t="s">
        <v>154</v>
      </c>
      <c r="P1" s="4" t="s">
        <v>156</v>
      </c>
      <c r="Q1" s="4" t="s">
        <v>184</v>
      </c>
      <c r="R1" s="4" t="s">
        <v>185</v>
      </c>
      <c r="S1" s="4" t="s">
        <v>155</v>
      </c>
      <c r="T1" s="4" t="s">
        <v>157</v>
      </c>
      <c r="U1" s="4" t="s">
        <v>158</v>
      </c>
      <c r="V1" s="4" t="s">
        <v>159</v>
      </c>
      <c r="W1" s="4" t="s">
        <v>160</v>
      </c>
      <c r="X1" s="4" t="s">
        <v>161</v>
      </c>
      <c r="Y1" s="4" t="s">
        <v>162</v>
      </c>
      <c r="Z1" s="4" t="s">
        <v>163</v>
      </c>
      <c r="AA1" s="4" t="s">
        <v>186</v>
      </c>
      <c r="AB1" s="4" t="s">
        <v>165</v>
      </c>
      <c r="AC1" s="4" t="s">
        <v>166</v>
      </c>
      <c r="AD1" s="4" t="s">
        <v>167</v>
      </c>
      <c r="AE1" s="4" t="s">
        <v>168</v>
      </c>
      <c r="AF1" s="4" t="s">
        <v>169</v>
      </c>
      <c r="AG1" s="4" t="s">
        <v>170</v>
      </c>
      <c r="AH1" s="4" t="s">
        <v>171</v>
      </c>
      <c r="AI1" s="4" t="s">
        <v>172</v>
      </c>
      <c r="AJ1" s="4" t="s">
        <v>173</v>
      </c>
      <c r="AK1" s="4" t="s">
        <v>174</v>
      </c>
      <c r="AL1" s="4" t="s">
        <v>175</v>
      </c>
      <c r="AM1" s="4" t="s">
        <v>176</v>
      </c>
      <c r="AN1" s="4" t="s">
        <v>177</v>
      </c>
      <c r="AO1" s="4" t="s">
        <v>178</v>
      </c>
      <c r="AP1" s="4" t="s">
        <v>179</v>
      </c>
      <c r="AQ1" s="4" t="s">
        <v>180</v>
      </c>
      <c r="AR1" s="4" t="s">
        <v>181</v>
      </c>
      <c r="AS1" s="4" t="s">
        <v>182</v>
      </c>
      <c r="AT1" s="4" t="s">
        <v>183</v>
      </c>
    </row>
    <row r="2" spans="1:46" x14ac:dyDescent="0.3">
      <c r="A2" s="2" t="s">
        <v>38</v>
      </c>
      <c r="B2" s="2" t="s">
        <v>83</v>
      </c>
      <c r="C2" s="2" t="s">
        <v>77</v>
      </c>
      <c r="D2" s="2" t="s">
        <v>84</v>
      </c>
      <c r="E2" s="2" t="s">
        <v>79</v>
      </c>
      <c r="F2" s="6" t="s">
        <v>81</v>
      </c>
      <c r="G2" s="6">
        <v>100</v>
      </c>
      <c r="H2" s="6" t="s">
        <v>20</v>
      </c>
      <c r="I2" s="6" t="s">
        <v>26</v>
      </c>
      <c r="J2" s="6" t="s">
        <v>85</v>
      </c>
      <c r="K2" s="2" t="s">
        <v>23</v>
      </c>
      <c r="L2" s="2" t="s">
        <v>23</v>
      </c>
      <c r="M2" s="2" t="s">
        <v>23</v>
      </c>
      <c r="N2" s="2" t="s">
        <v>23</v>
      </c>
      <c r="O2" s="2" t="s">
        <v>23</v>
      </c>
      <c r="P2" s="2" t="s">
        <v>143</v>
      </c>
      <c r="Q2" s="2" t="s">
        <v>23</v>
      </c>
      <c r="R2" s="2" t="s">
        <v>23</v>
      </c>
      <c r="S2" s="2" t="s">
        <v>23</v>
      </c>
      <c r="T2" s="2" t="s">
        <v>23</v>
      </c>
      <c r="U2" s="2" t="s">
        <v>23</v>
      </c>
      <c r="V2" s="2" t="s">
        <v>23</v>
      </c>
      <c r="W2" s="2" t="s">
        <v>23</v>
      </c>
      <c r="X2" s="2" t="s">
        <v>23</v>
      </c>
      <c r="Y2" s="2" t="s">
        <v>23</v>
      </c>
      <c r="Z2" s="2" t="s">
        <v>23</v>
      </c>
      <c r="AA2" s="2" t="s">
        <v>23</v>
      </c>
      <c r="AB2" s="2" t="s">
        <v>23</v>
      </c>
      <c r="AC2" s="2" t="s">
        <v>23</v>
      </c>
      <c r="AD2" s="2" t="s">
        <v>23</v>
      </c>
      <c r="AE2" s="2" t="s">
        <v>23</v>
      </c>
      <c r="AF2" s="2" t="s">
        <v>23</v>
      </c>
      <c r="AG2" s="2" t="s">
        <v>143</v>
      </c>
      <c r="AH2" s="2" t="s">
        <v>23</v>
      </c>
      <c r="AI2" s="2" t="s">
        <v>23</v>
      </c>
      <c r="AJ2" s="2" t="s">
        <v>23</v>
      </c>
      <c r="AK2" s="2" t="s">
        <v>23</v>
      </c>
      <c r="AL2" s="2" t="s">
        <v>25</v>
      </c>
      <c r="AM2" s="2" t="s">
        <v>23</v>
      </c>
      <c r="AN2" s="2" t="s">
        <v>25</v>
      </c>
      <c r="AO2" s="2" t="s">
        <v>23</v>
      </c>
      <c r="AP2" s="2" t="s">
        <v>23</v>
      </c>
      <c r="AQ2" s="2" t="s">
        <v>23</v>
      </c>
      <c r="AR2" s="2" t="s">
        <v>25</v>
      </c>
      <c r="AS2" s="2" t="s">
        <v>23</v>
      </c>
      <c r="AT2" s="2" t="s">
        <v>86</v>
      </c>
    </row>
    <row r="3" spans="1:46" x14ac:dyDescent="0.3">
      <c r="A3" s="2" t="s">
        <v>38</v>
      </c>
      <c r="B3" s="2" t="s">
        <v>76</v>
      </c>
      <c r="C3" s="2" t="s">
        <v>101</v>
      </c>
      <c r="D3" s="2" t="s">
        <v>102</v>
      </c>
      <c r="E3" s="2" t="s">
        <v>96</v>
      </c>
      <c r="F3" s="6" t="s">
        <v>98</v>
      </c>
      <c r="G3" s="6">
        <v>100</v>
      </c>
      <c r="H3" s="6" t="s">
        <v>20</v>
      </c>
      <c r="I3" s="6" t="s">
        <v>26</v>
      </c>
      <c r="J3" s="6" t="s">
        <v>19</v>
      </c>
      <c r="K3" s="2" t="s">
        <v>24</v>
      </c>
      <c r="L3" s="2" t="s">
        <v>24</v>
      </c>
      <c r="M3" s="2" t="s">
        <v>24</v>
      </c>
      <c r="N3" s="2" t="s">
        <v>23</v>
      </c>
      <c r="O3" s="2" t="s">
        <v>24</v>
      </c>
      <c r="P3" s="2" t="s">
        <v>143</v>
      </c>
      <c r="Q3" s="2" t="s">
        <v>24</v>
      </c>
      <c r="R3" s="2" t="s">
        <v>24</v>
      </c>
      <c r="S3" s="2" t="s">
        <v>143</v>
      </c>
      <c r="T3" s="2" t="s">
        <v>23</v>
      </c>
      <c r="U3" s="2" t="s">
        <v>24</v>
      </c>
      <c r="V3" s="2" t="s">
        <v>24</v>
      </c>
      <c r="W3" s="2" t="s">
        <v>24</v>
      </c>
      <c r="X3" s="2" t="s">
        <v>23</v>
      </c>
      <c r="Y3" s="2" t="s">
        <v>24</v>
      </c>
      <c r="Z3" s="2" t="s">
        <v>24</v>
      </c>
      <c r="AA3" s="2" t="s">
        <v>24</v>
      </c>
      <c r="AB3" s="2" t="s">
        <v>24</v>
      </c>
      <c r="AC3" s="2" t="s">
        <v>24</v>
      </c>
      <c r="AD3" s="2" t="s">
        <v>24</v>
      </c>
      <c r="AE3" s="2" t="s">
        <v>143</v>
      </c>
      <c r="AF3" s="2" t="s">
        <v>24</v>
      </c>
      <c r="AG3" s="2" t="s">
        <v>24</v>
      </c>
      <c r="AH3" s="2" t="s">
        <v>23</v>
      </c>
      <c r="AI3" s="2" t="s">
        <v>23</v>
      </c>
      <c r="AJ3" s="2" t="s">
        <v>23</v>
      </c>
      <c r="AK3" s="2" t="s">
        <v>24</v>
      </c>
      <c r="AL3" s="2" t="s">
        <v>23</v>
      </c>
      <c r="AM3" s="2" t="s">
        <v>23</v>
      </c>
      <c r="AN3" s="2" t="s">
        <v>33</v>
      </c>
      <c r="AO3" s="2" t="s">
        <v>33</v>
      </c>
      <c r="AP3" s="2" t="s">
        <v>25</v>
      </c>
      <c r="AQ3" s="2" t="s">
        <v>25</v>
      </c>
      <c r="AR3" s="2" t="s">
        <v>23</v>
      </c>
      <c r="AS3" s="2" t="s">
        <v>24</v>
      </c>
    </row>
    <row r="4" spans="1:46" x14ac:dyDescent="0.3">
      <c r="A4" s="2" t="s">
        <v>38</v>
      </c>
      <c r="B4" s="2" t="s">
        <v>54</v>
      </c>
      <c r="C4" s="2" t="s">
        <v>55</v>
      </c>
      <c r="D4" s="2" t="s">
        <v>56</v>
      </c>
      <c r="E4" s="2" t="s">
        <v>47</v>
      </c>
      <c r="F4" s="6" t="s">
        <v>48</v>
      </c>
      <c r="G4" s="6">
        <v>100</v>
      </c>
      <c r="H4" s="6" t="s">
        <v>20</v>
      </c>
      <c r="I4" s="6" t="s">
        <v>26</v>
      </c>
      <c r="J4" s="6" t="s">
        <v>19</v>
      </c>
      <c r="K4" s="2" t="s">
        <v>23</v>
      </c>
      <c r="L4" s="2" t="s">
        <v>23</v>
      </c>
      <c r="M4" s="2" t="s">
        <v>23</v>
      </c>
      <c r="N4" s="2" t="s">
        <v>23</v>
      </c>
      <c r="O4" s="2" t="s">
        <v>23</v>
      </c>
      <c r="P4" s="2" t="s">
        <v>143</v>
      </c>
      <c r="Q4" s="2" t="s">
        <v>23</v>
      </c>
      <c r="R4" s="2" t="s">
        <v>23</v>
      </c>
      <c r="S4" s="2" t="s">
        <v>23</v>
      </c>
      <c r="T4" s="2" t="s">
        <v>23</v>
      </c>
      <c r="U4" s="2" t="s">
        <v>23</v>
      </c>
      <c r="V4" s="2" t="s">
        <v>23</v>
      </c>
      <c r="W4" s="2" t="s">
        <v>23</v>
      </c>
      <c r="X4" s="2" t="s">
        <v>23</v>
      </c>
      <c r="Y4" s="2" t="s">
        <v>24</v>
      </c>
      <c r="Z4" s="2" t="s">
        <v>24</v>
      </c>
      <c r="AA4" s="2" t="s">
        <v>24</v>
      </c>
      <c r="AB4" s="2" t="s">
        <v>24</v>
      </c>
      <c r="AC4" s="2" t="s">
        <v>24</v>
      </c>
      <c r="AD4" s="2" t="s">
        <v>24</v>
      </c>
      <c r="AE4" s="2" t="s">
        <v>24</v>
      </c>
      <c r="AF4" s="2" t="s">
        <v>24</v>
      </c>
      <c r="AG4" s="2" t="s">
        <v>24</v>
      </c>
      <c r="AH4" s="2" t="s">
        <v>23</v>
      </c>
      <c r="AI4" s="2" t="s">
        <v>23</v>
      </c>
      <c r="AJ4" s="2" t="s">
        <v>23</v>
      </c>
      <c r="AK4" s="2" t="s">
        <v>23</v>
      </c>
      <c r="AL4" s="2" t="s">
        <v>25</v>
      </c>
      <c r="AM4" s="2" t="s">
        <v>25</v>
      </c>
      <c r="AN4" s="2" t="s">
        <v>25</v>
      </c>
      <c r="AO4" s="2" t="s">
        <v>25</v>
      </c>
      <c r="AP4" s="2" t="s">
        <v>33</v>
      </c>
      <c r="AQ4" s="2" t="s">
        <v>33</v>
      </c>
      <c r="AR4" s="2" t="s">
        <v>25</v>
      </c>
      <c r="AS4" s="2" t="s">
        <v>24</v>
      </c>
    </row>
    <row r="5" spans="1:46" x14ac:dyDescent="0.3">
      <c r="A5" s="2" t="s">
        <v>38</v>
      </c>
      <c r="B5" s="2" t="s">
        <v>57</v>
      </c>
      <c r="C5" s="2" t="s">
        <v>107</v>
      </c>
      <c r="D5" s="2" t="s">
        <v>108</v>
      </c>
      <c r="E5" s="2" t="s">
        <v>104</v>
      </c>
      <c r="F5" s="6" t="s">
        <v>106</v>
      </c>
      <c r="G5" s="6">
        <v>100</v>
      </c>
      <c r="H5" s="6" t="s">
        <v>20</v>
      </c>
      <c r="I5" s="6" t="s">
        <v>26</v>
      </c>
      <c r="J5" s="6" t="s">
        <v>19</v>
      </c>
      <c r="K5" s="2" t="s">
        <v>24</v>
      </c>
      <c r="L5" s="2" t="s">
        <v>24</v>
      </c>
      <c r="M5" s="2" t="s">
        <v>23</v>
      </c>
      <c r="N5" s="2" t="s">
        <v>23</v>
      </c>
      <c r="O5" s="2" t="s">
        <v>24</v>
      </c>
      <c r="P5" s="2" t="s">
        <v>143</v>
      </c>
      <c r="Q5" s="2" t="s">
        <v>24</v>
      </c>
      <c r="R5" s="2" t="s">
        <v>24</v>
      </c>
      <c r="S5" s="2" t="s">
        <v>143</v>
      </c>
      <c r="T5" s="2" t="s">
        <v>24</v>
      </c>
      <c r="U5" s="2" t="s">
        <v>24</v>
      </c>
      <c r="V5" s="2" t="s">
        <v>24</v>
      </c>
      <c r="W5" s="2" t="s">
        <v>24</v>
      </c>
      <c r="X5" s="2" t="s">
        <v>24</v>
      </c>
      <c r="Y5" s="2" t="s">
        <v>24</v>
      </c>
      <c r="Z5" s="2" t="s">
        <v>24</v>
      </c>
      <c r="AA5" s="2" t="s">
        <v>143</v>
      </c>
      <c r="AB5" s="2" t="s">
        <v>23</v>
      </c>
      <c r="AC5" s="2" t="s">
        <v>24</v>
      </c>
      <c r="AD5" s="2" t="s">
        <v>24</v>
      </c>
      <c r="AE5" s="2" t="s">
        <v>24</v>
      </c>
      <c r="AF5" s="2" t="s">
        <v>24</v>
      </c>
      <c r="AG5" s="2" t="s">
        <v>24</v>
      </c>
      <c r="AH5" s="2" t="s">
        <v>23</v>
      </c>
      <c r="AI5" s="2" t="s">
        <v>24</v>
      </c>
      <c r="AJ5" s="2" t="s">
        <v>24</v>
      </c>
      <c r="AK5" s="2" t="s">
        <v>24</v>
      </c>
      <c r="AL5" s="2" t="s">
        <v>25</v>
      </c>
      <c r="AM5" s="2" t="s">
        <v>25</v>
      </c>
      <c r="AN5" s="2" t="s">
        <v>25</v>
      </c>
      <c r="AO5" s="2" t="s">
        <v>25</v>
      </c>
      <c r="AP5" s="2" t="s">
        <v>25</v>
      </c>
      <c r="AQ5" s="2" t="s">
        <v>25</v>
      </c>
      <c r="AR5" s="2" t="s">
        <v>25</v>
      </c>
      <c r="AS5" s="2" t="s">
        <v>23</v>
      </c>
    </row>
    <row r="6" spans="1:46" x14ac:dyDescent="0.3">
      <c r="A6" s="2" t="s">
        <v>38</v>
      </c>
      <c r="B6" s="2" t="s">
        <v>118</v>
      </c>
      <c r="C6" s="2" t="s">
        <v>119</v>
      </c>
      <c r="D6" s="2" t="s">
        <v>120</v>
      </c>
      <c r="E6" s="2" t="s">
        <v>110</v>
      </c>
      <c r="F6" s="6" t="s">
        <v>112</v>
      </c>
      <c r="G6" s="6">
        <v>100</v>
      </c>
      <c r="H6" s="6" t="s">
        <v>20</v>
      </c>
      <c r="I6" s="6" t="s">
        <v>26</v>
      </c>
      <c r="J6" s="6" t="s">
        <v>19</v>
      </c>
      <c r="K6" s="2" t="s">
        <v>24</v>
      </c>
      <c r="L6" s="2" t="s">
        <v>23</v>
      </c>
      <c r="M6" s="2" t="s">
        <v>24</v>
      </c>
      <c r="N6" s="2" t="s">
        <v>24</v>
      </c>
      <c r="O6" s="2" t="s">
        <v>23</v>
      </c>
      <c r="P6" s="2" t="s">
        <v>143</v>
      </c>
      <c r="Q6" s="2" t="s">
        <v>24</v>
      </c>
      <c r="R6" s="2" t="s">
        <v>24</v>
      </c>
      <c r="S6" s="2" t="s">
        <v>24</v>
      </c>
      <c r="T6" s="2" t="s">
        <v>24</v>
      </c>
      <c r="U6" s="2" t="s">
        <v>24</v>
      </c>
      <c r="V6" s="2" t="s">
        <v>24</v>
      </c>
      <c r="W6" s="2" t="s">
        <v>23</v>
      </c>
      <c r="X6" s="2" t="s">
        <v>23</v>
      </c>
      <c r="Y6" s="2" t="s">
        <v>24</v>
      </c>
      <c r="Z6" s="2" t="s">
        <v>24</v>
      </c>
      <c r="AA6" s="2" t="s">
        <v>24</v>
      </c>
      <c r="AB6" s="2" t="s">
        <v>24</v>
      </c>
      <c r="AC6" s="2" t="s">
        <v>24</v>
      </c>
      <c r="AD6" s="2" t="s">
        <v>24</v>
      </c>
      <c r="AE6" s="2" t="s">
        <v>24</v>
      </c>
      <c r="AF6" s="2" t="s">
        <v>24</v>
      </c>
      <c r="AG6" s="2" t="s">
        <v>24</v>
      </c>
      <c r="AH6" s="2" t="s">
        <v>24</v>
      </c>
      <c r="AI6" s="2" t="s">
        <v>24</v>
      </c>
      <c r="AJ6" s="2" t="s">
        <v>23</v>
      </c>
      <c r="AK6" s="2" t="s">
        <v>23</v>
      </c>
      <c r="AL6" s="2" t="s">
        <v>25</v>
      </c>
      <c r="AM6" s="2" t="s">
        <v>25</v>
      </c>
      <c r="AN6" s="2" t="s">
        <v>25</v>
      </c>
      <c r="AO6" s="2" t="s">
        <v>25</v>
      </c>
      <c r="AP6" s="2" t="s">
        <v>25</v>
      </c>
      <c r="AQ6" s="2" t="s">
        <v>25</v>
      </c>
      <c r="AR6" s="2" t="s">
        <v>33</v>
      </c>
      <c r="AS6" s="2" t="s">
        <v>24</v>
      </c>
    </row>
    <row r="7" spans="1:46" x14ac:dyDescent="0.3">
      <c r="A7" s="2" t="s">
        <v>38</v>
      </c>
      <c r="B7" s="2" t="s">
        <v>37</v>
      </c>
      <c r="C7" s="2" t="s">
        <v>35</v>
      </c>
      <c r="D7" s="2" t="s">
        <v>135</v>
      </c>
      <c r="E7" s="2" t="s">
        <v>132</v>
      </c>
      <c r="F7" s="6" t="s">
        <v>134</v>
      </c>
      <c r="G7" s="6">
        <v>100</v>
      </c>
      <c r="H7" s="6" t="s">
        <v>20</v>
      </c>
      <c r="I7" s="6" t="s">
        <v>26</v>
      </c>
      <c r="J7" s="6" t="s">
        <v>19</v>
      </c>
      <c r="K7" s="2" t="s">
        <v>24</v>
      </c>
      <c r="L7" s="2" t="s">
        <v>24</v>
      </c>
      <c r="M7" s="2" t="s">
        <v>24</v>
      </c>
      <c r="N7" s="2" t="s">
        <v>24</v>
      </c>
      <c r="O7" s="2" t="s">
        <v>31</v>
      </c>
      <c r="P7" s="2" t="s">
        <v>143</v>
      </c>
      <c r="Q7" s="2" t="s">
        <v>31</v>
      </c>
      <c r="R7" s="2" t="s">
        <v>23</v>
      </c>
      <c r="S7" s="2" t="s">
        <v>24</v>
      </c>
      <c r="T7" s="2" t="s">
        <v>24</v>
      </c>
      <c r="U7" s="2" t="s">
        <v>31</v>
      </c>
      <c r="V7" s="2" t="s">
        <v>23</v>
      </c>
      <c r="W7" s="2" t="s">
        <v>23</v>
      </c>
      <c r="X7" s="2" t="s">
        <v>143</v>
      </c>
      <c r="Y7" s="2" t="s">
        <v>24</v>
      </c>
      <c r="Z7" s="2" t="s">
        <v>31</v>
      </c>
      <c r="AA7" s="2" t="s">
        <v>31</v>
      </c>
      <c r="AB7" s="2" t="s">
        <v>31</v>
      </c>
      <c r="AC7" s="2" t="s">
        <v>24</v>
      </c>
      <c r="AD7" s="2" t="s">
        <v>31</v>
      </c>
      <c r="AE7" s="2" t="s">
        <v>32</v>
      </c>
      <c r="AF7" s="2" t="s">
        <v>23</v>
      </c>
      <c r="AG7" s="2" t="s">
        <v>32</v>
      </c>
      <c r="AH7" s="2" t="s">
        <v>31</v>
      </c>
      <c r="AI7" s="2" t="s">
        <v>24</v>
      </c>
      <c r="AJ7" s="2" t="s">
        <v>23</v>
      </c>
      <c r="AK7" s="2" t="s">
        <v>24</v>
      </c>
      <c r="AL7" s="2" t="s">
        <v>25</v>
      </c>
      <c r="AM7" s="2" t="s">
        <v>25</v>
      </c>
      <c r="AN7" s="2" t="s">
        <v>25</v>
      </c>
      <c r="AO7" s="2" t="s">
        <v>33</v>
      </c>
      <c r="AP7" s="2" t="s">
        <v>25</v>
      </c>
      <c r="AQ7" s="2" t="s">
        <v>33</v>
      </c>
      <c r="AR7" s="2" t="s">
        <v>25</v>
      </c>
      <c r="AS7" s="2" t="s">
        <v>24</v>
      </c>
    </row>
    <row r="8" spans="1:46" x14ac:dyDescent="0.3">
      <c r="A8" s="2" t="s">
        <v>38</v>
      </c>
      <c r="B8" s="2" t="s">
        <v>140</v>
      </c>
      <c r="C8" s="2" t="s">
        <v>141</v>
      </c>
      <c r="D8" s="2" t="s">
        <v>142</v>
      </c>
      <c r="E8" s="2" t="s">
        <v>136</v>
      </c>
      <c r="F8" s="6" t="s">
        <v>138</v>
      </c>
      <c r="G8" s="6">
        <v>100</v>
      </c>
      <c r="H8" s="6" t="s">
        <v>20</v>
      </c>
      <c r="I8" s="6" t="s">
        <v>26</v>
      </c>
      <c r="J8" s="6" t="s">
        <v>19</v>
      </c>
      <c r="K8" s="2" t="s">
        <v>23</v>
      </c>
      <c r="L8" s="2" t="s">
        <v>23</v>
      </c>
      <c r="M8" s="2" t="s">
        <v>23</v>
      </c>
      <c r="N8" s="2" t="s">
        <v>23</v>
      </c>
      <c r="O8" s="2" t="s">
        <v>23</v>
      </c>
      <c r="P8" s="2" t="s">
        <v>143</v>
      </c>
      <c r="Q8" s="2" t="s">
        <v>23</v>
      </c>
      <c r="R8" s="2" t="s">
        <v>23</v>
      </c>
      <c r="S8" s="2" t="s">
        <v>23</v>
      </c>
      <c r="T8" s="2" t="s">
        <v>23</v>
      </c>
      <c r="U8" s="2" t="s">
        <v>23</v>
      </c>
      <c r="V8" s="2" t="s">
        <v>23</v>
      </c>
      <c r="W8" s="2" t="s">
        <v>23</v>
      </c>
      <c r="X8" s="2" t="s">
        <v>23</v>
      </c>
      <c r="Y8" s="2" t="s">
        <v>23</v>
      </c>
      <c r="Z8" s="2" t="s">
        <v>23</v>
      </c>
      <c r="AA8" s="2" t="s">
        <v>23</v>
      </c>
      <c r="AB8" s="2" t="s">
        <v>23</v>
      </c>
      <c r="AC8" s="2" t="s">
        <v>23</v>
      </c>
      <c r="AD8" s="2" t="s">
        <v>23</v>
      </c>
      <c r="AE8" s="2" t="s">
        <v>23</v>
      </c>
      <c r="AF8" s="2" t="s">
        <v>23</v>
      </c>
      <c r="AG8" s="2" t="s">
        <v>23</v>
      </c>
      <c r="AH8" s="2" t="s">
        <v>23</v>
      </c>
      <c r="AI8" s="2" t="s">
        <v>23</v>
      </c>
      <c r="AJ8" s="2" t="s">
        <v>23</v>
      </c>
      <c r="AK8" s="2" t="s">
        <v>23</v>
      </c>
      <c r="AL8" s="2" t="s">
        <v>25</v>
      </c>
      <c r="AM8" s="2" t="s">
        <v>25</v>
      </c>
      <c r="AN8" s="2" t="s">
        <v>25</v>
      </c>
      <c r="AO8" s="2" t="s">
        <v>25</v>
      </c>
      <c r="AP8" s="2" t="s">
        <v>33</v>
      </c>
      <c r="AQ8" s="2" t="s">
        <v>25</v>
      </c>
      <c r="AR8" s="2" t="s">
        <v>25</v>
      </c>
      <c r="AS8" s="2" t="s">
        <v>23</v>
      </c>
    </row>
  </sheetData>
  <autoFilter ref="A1:AT8"/>
  <sortState ref="A2:CZ8">
    <sortCondition ref="A2:A8"/>
  </sortState>
  <conditionalFormatting sqref="E1:E8">
    <cfRule type="duplicateValues" dxfId="0" priority="19"/>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C8B36A56277B846B0EEF386E768A50D" ma:contentTypeVersion="15" ma:contentTypeDescription="Create a new document." ma:contentTypeScope="" ma:versionID="03158765e78920763b55d26b85334153">
  <xsd:schema xmlns:xsd="http://www.w3.org/2001/XMLSchema" xmlns:xs="http://www.w3.org/2001/XMLSchema" xmlns:p="http://schemas.microsoft.com/office/2006/metadata/properties" xmlns:ns2="ad27c568-2dec-4419-bf6f-0cef980f61bb" xmlns:ns3="1dc93aad-b850-4517-8aa9-22ae847f0984" xmlns:ns4="e4664c3e-f049-4574-bd7d-7499d2032cca" targetNamespace="http://schemas.microsoft.com/office/2006/metadata/properties" ma:root="true" ma:fieldsID="f717338a113f9145a2964bd3d81ed8bd" ns2:_="" ns3:_="" ns4:_="">
    <xsd:import namespace="ad27c568-2dec-4419-bf6f-0cef980f61bb"/>
    <xsd:import namespace="1dc93aad-b850-4517-8aa9-22ae847f0984"/>
    <xsd:import namespace="e4664c3e-f049-4574-bd7d-7499d2032c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ReviewStatu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27c568-2dec-4419-bf6f-0cef980f61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ReviewStatus" ma:index="18" nillable="true" ma:displayName="Review Status" ma:default="Draft" ma:format="Dropdown" ma:internalName="ReviewStatus">
      <xsd:simpleType>
        <xsd:restriction base="dms:Choice">
          <xsd:enumeration value="Draft"/>
          <xsd:enumeration value="Final"/>
          <xsd:enumeration value="Approved by MDE Leadership"/>
          <xsd:enumeration value="Template"/>
          <xsd:enumeration value="Working"/>
          <xsd:enumeration value="Web"/>
          <xsd:enumeration value="Posted PDF"/>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0d83692-8000-456c-81e0-753272234f0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dc93aad-b850-4517-8aa9-22ae847f098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664c3e-f049-4574-bd7d-7499d2032cc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b6477cd5-50b3-487e-9c2d-3b571252d9cb}" ma:internalName="TaxCatchAll" ma:showField="CatchAllData" ma:web="6adb6e0f-7e94-4c58-aa56-30d3c03a8f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93381E8-78D0-43F3-8AB5-2FFEC0C26789}">
  <ds:schemaRefs>
    <ds:schemaRef ds:uri="http://schemas.microsoft.com/sharepoint/v3/contenttype/forms"/>
  </ds:schemaRefs>
</ds:datastoreItem>
</file>

<file path=customXml/itemProps2.xml><?xml version="1.0" encoding="utf-8"?>
<ds:datastoreItem xmlns:ds="http://schemas.openxmlformats.org/officeDocument/2006/customXml" ds:itemID="{454141EB-AA62-47F2-B2A4-CA2A206BE1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27c568-2dec-4419-bf6f-0cef980f61bb"/>
    <ds:schemaRef ds:uri="1dc93aad-b850-4517-8aa9-22ae847f0984"/>
    <ds:schemaRef ds:uri="e4664c3e-f049-4574-bd7d-7499d2032c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EPI Score Considerations</vt:lpstr>
      <vt:lpstr>Placement Validation</vt:lpstr>
      <vt:lpstr>Teacher Candidate</vt:lpstr>
      <vt:lpstr>Candidate Supervisor</vt:lpstr>
      <vt:lpstr>Cooperating Teacher</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 SPSS Export Facility</dc:creator>
  <cp:lastModifiedBy>Chad Barbour</cp:lastModifiedBy>
  <dcterms:created xsi:type="dcterms:W3CDTF">2011-08-01T14:22:18Z</dcterms:created>
  <dcterms:modified xsi:type="dcterms:W3CDTF">2023-12-04T18:40:32Z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2023-02-14T22:18:19Z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7ed2f2b3-2155-4db7-8c7c-d37a14518bbb</vt:lpwstr>
  </property>
  <property fmtid="{D5CDD505-2E9C-101B-9397-08002B2CF9AE}" pid="8" name="MSIP_Label_3a2fed65-62e7-46ea-af74-187e0c17143a_ContentBits">
    <vt:lpwstr>0</vt:lpwstr>
  </property>
</Properties>
</file>